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Shir\Desktop\גיבוי 260524\מאגר אדריכלים\"/>
    </mc:Choice>
  </mc:AlternateContent>
  <xr:revisionPtr revIDLastSave="0" documentId="13_ncr:1_{9F46F49F-0054-4A26-8134-CC9C4F15C74C}" xr6:coauthVersionLast="47" xr6:coauthVersionMax="47" xr10:uidLastSave="{00000000-0000-0000-0000-000000000000}"/>
  <bookViews>
    <workbookView xWindow="20370" yWindow="-120" windowWidth="19440" windowHeight="10440" tabRatio="805" xr2:uid="{354DB6C3-CBF6-4728-BA91-386C36BEAAB5}"/>
  </bookViews>
  <sheets>
    <sheet name="מחוון" sheetId="22" r:id="rId1"/>
    <sheet name="קריטריונים" sheetId="16" r:id="rId2"/>
    <sheet name="סיכום הצעות" sheetId="2" r:id="rId3"/>
  </sheets>
  <definedNames>
    <definedName name="_xlnm.Print_Area" localSheetId="0">מחוון!$A$1:$K$28</definedName>
    <definedName name="_xlnm.Print_Area" localSheetId="2">'סיכום הצעות'!$A$1:$M$30</definedName>
    <definedName name="_xlnm.Print_Area" localSheetId="1">קריטריונים!$A$1:$M$20</definedName>
    <definedName name="_xlnm.Print_Titles" localSheetId="0">מחוון!$1:$3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6" l="1"/>
  <c r="D8" i="16" s="1"/>
  <c r="D5" i="16"/>
  <c r="B7" i="16"/>
  <c r="D10" i="16"/>
  <c r="D11" i="16"/>
  <c r="D12" i="16"/>
  <c r="D9" i="16"/>
  <c r="B10" i="16"/>
  <c r="B11" i="16"/>
  <c r="B12" i="16"/>
  <c r="B9" i="16"/>
  <c r="A9" i="16"/>
  <c r="F20" i="22"/>
  <c r="H20" i="22" s="1"/>
  <c r="F21" i="22"/>
  <c r="F19" i="22"/>
  <c r="H19" i="22" s="1"/>
  <c r="L15" i="22"/>
  <c r="L5" i="22"/>
  <c r="I22" i="2"/>
  <c r="M1" i="2"/>
  <c r="L1" i="2"/>
  <c r="C2" i="16"/>
  <c r="B6" i="16"/>
  <c r="B5" i="16"/>
  <c r="H13" i="22"/>
  <c r="H21" i="22"/>
  <c r="H9" i="22"/>
  <c r="H5" i="22"/>
  <c r="E6" i="22"/>
  <c r="E10" i="22"/>
  <c r="M3" i="22"/>
  <c r="G7" i="2"/>
  <c r="C25" i="2"/>
  <c r="D15" i="16"/>
  <c r="G10" i="2"/>
  <c r="H10" i="2" s="1"/>
  <c r="G20" i="2"/>
  <c r="H20" i="2" s="1"/>
  <c r="G14" i="2"/>
  <c r="D13" i="16" l="1"/>
  <c r="L19" i="22"/>
  <c r="G12" i="2"/>
  <c r="H12" i="2" s="1"/>
  <c r="H14" i="2"/>
  <c r="G16" i="2"/>
  <c r="H16" i="2" s="1"/>
  <c r="J14" i="2"/>
  <c r="K14" i="2" s="1"/>
  <c r="J10" i="2"/>
  <c r="K10" i="2" s="1"/>
  <c r="L10" i="2" s="1"/>
  <c r="J12" i="2"/>
  <c r="K12" i="2" s="1"/>
  <c r="J8" i="2"/>
  <c r="K8" i="2" s="1"/>
  <c r="J18" i="2"/>
  <c r="K18" i="2" s="1"/>
  <c r="J16" i="2"/>
  <c r="K16" i="2" s="1"/>
  <c r="J20" i="2"/>
  <c r="K20" i="2" s="1"/>
  <c r="L20" i="2" s="1"/>
  <c r="G8" i="2"/>
  <c r="H8" i="2" s="1"/>
  <c r="G18" i="2"/>
  <c r="H18" i="2" s="1"/>
  <c r="L14" i="2" l="1"/>
  <c r="L12" i="2"/>
  <c r="L16" i="2"/>
  <c r="L8" i="2"/>
  <c r="L18" i="2"/>
  <c r="M16" i="2" l="1"/>
  <c r="M10" i="2"/>
  <c r="M14" i="2"/>
  <c r="M18" i="2"/>
  <c r="M12" i="2"/>
  <c r="M8" i="2"/>
  <c r="M20" i="2"/>
</calcChain>
</file>

<file path=xl/sharedStrings.xml><?xml version="1.0" encoding="utf-8"?>
<sst xmlns="http://schemas.openxmlformats.org/spreadsheetml/2006/main" count="166" uniqueCount="105">
  <si>
    <t>דף:</t>
  </si>
  <si>
    <t>מתוך:</t>
  </si>
  <si>
    <t>פרוט הנושא</t>
  </si>
  <si>
    <t>משקל</t>
  </si>
  <si>
    <t>יחסי</t>
  </si>
  <si>
    <t>הצעה:</t>
  </si>
  <si>
    <t>ערך</t>
  </si>
  <si>
    <t>ציון</t>
  </si>
  <si>
    <t>הערות</t>
  </si>
  <si>
    <t>ציון משוקלל לנושא</t>
  </si>
  <si>
    <t>מספר</t>
  </si>
  <si>
    <t>שם המציע</t>
  </si>
  <si>
    <t>הקריטריון</t>
  </si>
  <si>
    <t>משקל יחסי =&gt;</t>
  </si>
  <si>
    <t>ציון מוחלט =&gt;</t>
  </si>
  <si>
    <t>ציון יחסי  =&gt;&gt;</t>
  </si>
  <si>
    <t>סה"כ</t>
  </si>
  <si>
    <t>הערכה כוללת</t>
  </si>
  <si>
    <t>משרד החינוך</t>
  </si>
  <si>
    <r>
      <t xml:space="preserve">ציון </t>
    </r>
    <r>
      <rPr>
        <sz val="9"/>
        <rFont val="Arial"/>
        <family val="2"/>
        <charset val="177"/>
      </rPr>
      <t>1-10</t>
    </r>
  </si>
  <si>
    <t>מכרז מס':</t>
  </si>
  <si>
    <t>תאריך עדכון:</t>
  </si>
  <si>
    <t>סה"כ הצעת המחיר ללא מע"מ</t>
  </si>
  <si>
    <t>סה"כ הצעת המחיר כולל מע"מ</t>
  </si>
  <si>
    <t>המשרד</t>
  </si>
  <si>
    <t>ציון מעבר מציון כולל של סעיפי האיכות לציון המחיר</t>
  </si>
  <si>
    <t>היחידה</t>
  </si>
  <si>
    <t xml:space="preserve">משרד החינוך </t>
  </si>
  <si>
    <t>סה"כ משקל סעיפי איכות:</t>
  </si>
  <si>
    <t>משקל מחיר:</t>
  </si>
  <si>
    <t>משקל סעיפי האיכות</t>
  </si>
  <si>
    <t>משקל  מחיר</t>
  </si>
  <si>
    <t>חוות דעת</t>
  </si>
  <si>
    <t>ציון סעיפי האיכות</t>
  </si>
  <si>
    <t>מחיר משוקלל</t>
  </si>
  <si>
    <t>ציון המחיר</t>
  </si>
  <si>
    <t>ציון כולל</t>
  </si>
  <si>
    <t>דירוג יחסי</t>
  </si>
  <si>
    <t>מס' מציע: ______________________</t>
  </si>
  <si>
    <t>סעיף ראשי</t>
  </si>
  <si>
    <t>סעיף משנה</t>
  </si>
  <si>
    <t>מרכיב ציון</t>
  </si>
  <si>
    <t>היקף שהוצג</t>
  </si>
  <si>
    <t>ציון משוקלל לסעיף</t>
  </si>
  <si>
    <t>היקף מינימום</t>
  </si>
  <si>
    <t>היקף מקסימום</t>
  </si>
  <si>
    <t>שם וחתימה</t>
  </si>
  <si>
    <t>ההיקף הנדרש</t>
  </si>
  <si>
    <t>עפ"י היקפים מינימליים נדרשים</t>
  </si>
  <si>
    <t>עפ"י המחוון</t>
  </si>
  <si>
    <t>פסול</t>
  </si>
  <si>
    <t>יחידת חישוב</t>
  </si>
  <si>
    <t>כמות</t>
  </si>
  <si>
    <t>יחידת ספירה</t>
  </si>
  <si>
    <t>הצעת המחיר</t>
  </si>
  <si>
    <t>הערה : בכל הקשור לתנאי סף - אם פסול באחד הפרטים ההצעה תפסל על הסף ולא ייערך שיקלול של המרכיבים האחרים</t>
  </si>
  <si>
    <t>מינ'</t>
  </si>
  <si>
    <t>מקס'</t>
  </si>
  <si>
    <t>הפרש</t>
  </si>
  <si>
    <t>חוות דעת מס' 1</t>
  </si>
  <si>
    <t>חוות דעת מס' 2</t>
  </si>
  <si>
    <t>חוות דעת מס' 3</t>
  </si>
  <si>
    <t>ציון סופי משוקלל</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</si>
  <si>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</si>
  <si>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r>
      <t xml:space="preserve">חוות דעת שנלקחה מאנשי הקשר כפי שמפורט בטופס בדיקת ההצעות </t>
    </r>
    <r>
      <rPr>
        <b/>
        <sz val="11"/>
        <rFont val="Arial"/>
        <family val="2"/>
      </rPr>
      <t>(*)</t>
    </r>
  </si>
  <si>
    <t>המינהל לפיתוח מערכת החינוך</t>
  </si>
  <si>
    <t>ציון מינימום נדרש בכל אחד מסעיפי האיכות בפני עצמו :</t>
  </si>
  <si>
    <t>אחוז</t>
  </si>
  <si>
    <t>אחוז הנחה על התעריף המירבי לשעה  של מתכנן 2</t>
  </si>
  <si>
    <t>לכל מבנה+1.00</t>
  </si>
  <si>
    <r>
      <t xml:space="preserve">שנות ניסיון בביצוע הפעילות
</t>
    </r>
    <r>
      <rPr>
        <b/>
        <sz val="11"/>
        <color indexed="10"/>
        <rFont val="Arial"/>
        <family val="2"/>
      </rPr>
      <t/>
    </r>
  </si>
  <si>
    <t>פחות מ- 10 שנים</t>
  </si>
  <si>
    <t>10 שנים</t>
  </si>
  <si>
    <t>11-14 שנים</t>
  </si>
  <si>
    <t>15 שנים ומעלה</t>
  </si>
  <si>
    <t>לכל שנה +0.60</t>
  </si>
  <si>
    <t>פחות מ- 3 פרוייקטים</t>
  </si>
  <si>
    <t>3 פרוייקטים</t>
  </si>
  <si>
    <t>4-5 פרוייקטים</t>
  </si>
  <si>
    <t>6 פרוייקטים ומעלה</t>
  </si>
  <si>
    <t>נסיון  היועץ המוצע</t>
  </si>
  <si>
    <t>נסיון היועץ המוצע</t>
  </si>
  <si>
    <t>ניסיון היועץ המוצע</t>
  </si>
  <si>
    <t>חוות דעת על היועץ המוצע</t>
  </si>
  <si>
    <t>תחום:</t>
  </si>
  <si>
    <t>הנושא: ייעוץ והנחייה בתחומי האדריכלות עבור המינהל לפיתוח מערכת החינוך</t>
  </si>
  <si>
    <t>ציון איכות משוקלל</t>
  </si>
  <si>
    <t>ציון מחיר משוקלל</t>
  </si>
  <si>
    <t>ציון 1-10</t>
  </si>
  <si>
    <t>מקוריות</t>
  </si>
  <si>
    <t>חדשנות</t>
  </si>
  <si>
    <t>פרקטיות</t>
  </si>
  <si>
    <t>התרשמות כללית</t>
  </si>
  <si>
    <t>התרשמות מאיכות פרוייקטים דומים שביצע האדריכל המוצע</t>
  </si>
  <si>
    <t>התרשמות מפרוייקטים</t>
  </si>
  <si>
    <t>פרוייקטים בתחום אדריכלות הנוף שבוצעו על ידי האדריכל המוצע ב-10 השנים האחרונות</t>
  </si>
  <si>
    <t xml:space="preserve">ביצוע פרויקטים בתחום פיתוח נוף וחצרות במוסדות חינוך </t>
  </si>
  <si>
    <t>מספר פרוייקטים שבוצעו</t>
  </si>
  <si>
    <t>פרוייקט אחד</t>
  </si>
  <si>
    <t>שני פרוייקטים ומעלה</t>
  </si>
  <si>
    <t>ניסיון בתכנון נוף</t>
  </si>
  <si>
    <t>אדירכלות נוף</t>
  </si>
  <si>
    <t xml:space="preserve">תעריף מירבי לשעה של מתכנן 2 - 330 ₪ </t>
  </si>
  <si>
    <t>ציון 0 - 5</t>
  </si>
  <si>
    <t>33/9.2024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</si>
</sst>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40D]\ * #,##0.00_ ;_ [$₪-40D]\ * \-#,##0.00_ ;_ [$₪-40D]\ * &quot;-&quot;??_ ;_ @_ "/>
  </numFmts>
  <fonts count="35" x14ac:knownFonts="1">
    <font>
      <sz val="10"/>
      <name val="Arial"/>
      <charset val="177"/>
    </font>
    <font>
      <sz val="10"/>
      <name val="Arial"/>
      <family val="2"/>
    </font>
    <font>
      <sz val="9"/>
      <name val="Arial"/>
      <family val="2"/>
      <charset val="177"/>
    </font>
    <font>
      <b/>
      <sz val="10"/>
      <name val="Arial"/>
      <family val="2"/>
      <charset val="177"/>
    </font>
    <font>
      <b/>
      <sz val="11"/>
      <name val="Arial"/>
      <family val="2"/>
      <charset val="177"/>
    </font>
    <font>
      <b/>
      <sz val="9"/>
      <name val="Arial"/>
      <family val="2"/>
      <charset val="177"/>
    </font>
    <font>
      <sz val="10"/>
      <name val="Arial"/>
      <family val="2"/>
      <charset val="177"/>
    </font>
    <font>
      <b/>
      <sz val="14"/>
      <name val="David"/>
      <family val="2"/>
      <charset val="177"/>
    </font>
    <font>
      <b/>
      <sz val="12"/>
      <name val="David"/>
      <family val="2"/>
      <charset val="177"/>
    </font>
    <font>
      <sz val="11"/>
      <name val="David"/>
      <family val="2"/>
      <charset val="177"/>
    </font>
    <font>
      <sz val="10"/>
      <name val="David"/>
      <family val="2"/>
      <charset val="177"/>
    </font>
    <font>
      <sz val="9"/>
      <name val="David"/>
      <family val="2"/>
      <charset val="177"/>
    </font>
    <font>
      <b/>
      <sz val="9"/>
      <name val="David"/>
      <family val="2"/>
      <charset val="177"/>
    </font>
    <font>
      <sz val="72"/>
      <name val="David"/>
      <family val="2"/>
      <charset val="177"/>
    </font>
    <font>
      <b/>
      <sz val="10"/>
      <name val="David"/>
      <family val="2"/>
      <charset val="177"/>
    </font>
    <font>
      <b/>
      <sz val="11"/>
      <name val="David"/>
      <family val="2"/>
      <charset val="177"/>
    </font>
    <font>
      <b/>
      <sz val="8"/>
      <name val="Arial"/>
      <family val="2"/>
      <charset val="177"/>
    </font>
    <font>
      <sz val="9"/>
      <name val="Arial"/>
      <family val="2"/>
    </font>
    <font>
      <b/>
      <sz val="10"/>
      <name val="Arial"/>
      <family val="2"/>
    </font>
    <font>
      <b/>
      <u/>
      <sz val="12"/>
      <name val="Arial"/>
      <family val="2"/>
    </font>
    <font>
      <b/>
      <sz val="12"/>
      <name val="Arial"/>
      <family val="2"/>
    </font>
    <font>
      <b/>
      <sz val="9"/>
      <name val="Arial"/>
      <family val="2"/>
    </font>
    <font>
      <b/>
      <i/>
      <sz val="10"/>
      <name val="Arial"/>
      <family val="2"/>
    </font>
    <font>
      <sz val="8"/>
      <name val="Arial"/>
      <family val="2"/>
    </font>
    <font>
      <b/>
      <sz val="13"/>
      <name val="Arial"/>
      <family val="2"/>
    </font>
    <font>
      <b/>
      <sz val="11"/>
      <name val="Arial"/>
      <family val="2"/>
    </font>
    <font>
      <sz val="11"/>
      <name val="Arial"/>
      <family val="2"/>
    </font>
    <font>
      <b/>
      <sz val="11"/>
      <color indexed="10"/>
      <name val="Arial"/>
      <family val="2"/>
    </font>
    <font>
      <sz val="10"/>
      <name val="Arial"/>
      <family val="2"/>
    </font>
    <font>
      <b/>
      <sz val="9"/>
      <name val="David"/>
      <family val="2"/>
      <charset val="177"/>
    </font>
    <font>
      <sz val="9"/>
      <name val="David"/>
      <family val="2"/>
      <charset val="177"/>
    </font>
    <font>
      <b/>
      <i/>
      <sz val="11"/>
      <name val="David"/>
      <family val="2"/>
      <charset val="177"/>
    </font>
    <font>
      <b/>
      <sz val="14"/>
      <name val="David"/>
      <family val="2"/>
    </font>
    <font>
      <sz val="12"/>
      <name val="David"/>
      <family val="2"/>
    </font>
    <font>
      <sz val="11"/>
      <name val="David"/>
      <family val="2"/>
    </font>
  </fonts>
  <fills count="3">
    <fill>
      <patternFill patternType="none"/>
    </fill>
    <fill>
      <patternFill patternType="gray125"/>
    </fill>
    <fill>
      <patternFill patternType="solid">
        <fgColor indexed="42"/>
        <bgColor indexed="64"/>
      </patternFill>
    </fill>
  </fills>
  <borders count="102">
    <border>
      <left/>
      <right/>
      <top/>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double">
        <color indexed="64"/>
      </top>
      <bottom style="double">
        <color indexed="64"/>
      </bottom>
      <diagonal/>
    </border>
    <border>
      <left style="double">
        <color indexed="64"/>
      </left>
      <right style="double">
        <color indexed="64"/>
      </right>
      <top style="double">
        <color indexed="64"/>
      </top>
      <bottom/>
      <diagonal/>
    </border>
    <border>
      <left/>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diagonal/>
    </border>
    <border>
      <left/>
      <right style="double">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top style="double">
        <color indexed="64"/>
      </top>
      <bottom style="thin">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double">
        <color indexed="64"/>
      </left>
      <right style="double">
        <color indexed="64"/>
      </right>
      <top/>
      <bottom/>
      <diagonal/>
    </border>
    <border>
      <left style="thin">
        <color indexed="64"/>
      </left>
      <right style="thin">
        <color indexed="64"/>
      </right>
      <top/>
      <bottom/>
      <diagonal/>
    </border>
    <border>
      <left style="double">
        <color indexed="64"/>
      </left>
      <right style="double">
        <color indexed="64"/>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style="double">
        <color indexed="64"/>
      </left>
      <right style="double">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double">
        <color indexed="64"/>
      </right>
      <top style="thin">
        <color indexed="64"/>
      </top>
      <bottom/>
      <diagonal/>
    </border>
    <border>
      <left/>
      <right style="medium">
        <color indexed="64"/>
      </right>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medium">
        <color indexed="64"/>
      </right>
      <top/>
      <bottom/>
      <diagonal style="dotted">
        <color indexed="64"/>
      </diagonal>
    </border>
    <border diagonalUp="1" diagonalDown="1">
      <left style="thin">
        <color indexed="64"/>
      </left>
      <right style="medium">
        <color indexed="64"/>
      </right>
      <top/>
      <bottom style="medium">
        <color indexed="64"/>
      </bottom>
      <diagonal style="dotted">
        <color indexed="64"/>
      </diagonal>
    </border>
    <border diagonalUp="1" diagonalDown="1">
      <left style="thin">
        <color indexed="64"/>
      </left>
      <right style="thin">
        <color indexed="64"/>
      </right>
      <top/>
      <bottom/>
      <diagonal style="dotted">
        <color indexed="64"/>
      </diagonal>
    </border>
    <border diagonalUp="1" diagonalDown="1">
      <left style="thin">
        <color indexed="64"/>
      </left>
      <right style="thin">
        <color indexed="64"/>
      </right>
      <top/>
      <bottom style="medium">
        <color indexed="64"/>
      </bottom>
      <diagonal style="dotted">
        <color indexed="64"/>
      </diagonal>
    </border>
    <border>
      <left/>
      <right/>
      <top style="thin">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double">
        <color indexed="64"/>
      </right>
      <top style="double">
        <color indexed="64"/>
      </top>
      <bottom/>
      <diagonal/>
    </border>
    <border>
      <left style="medium">
        <color indexed="64"/>
      </left>
      <right/>
      <top/>
      <bottom/>
      <diagonal/>
    </border>
    <border>
      <left style="thin">
        <color indexed="64"/>
      </left>
      <right style="thin">
        <color indexed="64"/>
      </right>
      <top style="double">
        <color indexed="64"/>
      </top>
      <bottom/>
      <diagonal/>
    </border>
    <border>
      <left style="double">
        <color indexed="64"/>
      </left>
      <right/>
      <top style="double">
        <color indexed="64"/>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double">
        <color indexed="64"/>
      </left>
      <right/>
      <top/>
      <bottom style="thin">
        <color indexed="64"/>
      </bottom>
      <diagonal/>
    </border>
    <border>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top style="thin">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style="double">
        <color indexed="64"/>
      </left>
      <right style="double">
        <color indexed="64"/>
      </right>
      <top style="medium">
        <color indexed="64"/>
      </top>
      <bottom/>
      <diagonal/>
    </border>
    <border>
      <left/>
      <right style="double">
        <color indexed="64"/>
      </right>
      <top style="medium">
        <color indexed="64"/>
      </top>
      <bottom/>
      <diagonal/>
    </border>
    <border>
      <left style="thin">
        <color indexed="64"/>
      </left>
      <right style="double">
        <color indexed="64"/>
      </right>
      <top style="medium">
        <color indexed="64"/>
      </top>
      <bottom/>
      <diagonal/>
    </border>
    <border>
      <left style="thin">
        <color indexed="64"/>
      </left>
      <right/>
      <top/>
      <bottom style="double">
        <color indexed="64"/>
      </bottom>
      <diagonal/>
    </border>
    <border>
      <left style="medium">
        <color indexed="64"/>
      </left>
      <right style="thin">
        <color indexed="64"/>
      </right>
      <top/>
      <bottom style="thin">
        <color indexed="64"/>
      </bottom>
      <diagonal/>
    </border>
  </borders>
  <cellStyleXfs count="3">
    <xf numFmtId="0" fontId="0" fillId="0" borderId="0"/>
    <xf numFmtId="0" fontId="28" fillId="0" borderId="0"/>
    <xf numFmtId="9" fontId="1" fillId="0" borderId="0" applyFont="0" applyFill="0" applyBorder="0" applyAlignment="0" applyProtection="0"/>
  </cellStyleXfs>
  <cellXfs count="282">
    <xf numFmtId="0" fontId="0" fillId="0" borderId="0" xfId="0"/>
    <xf numFmtId="9" fontId="5" fillId="0" borderId="1" xfId="0" applyNumberFormat="1" applyFont="1" applyBorder="1" applyAlignment="1">
      <alignment horizontal="center" vertical="center"/>
    </xf>
    <xf numFmtId="9" fontId="5" fillId="0" borderId="2" xfId="0" applyNumberFormat="1" applyFont="1" applyBorder="1" applyAlignment="1">
      <alignment horizontal="center" vertical="center"/>
    </xf>
    <xf numFmtId="9" fontId="5" fillId="0" borderId="3" xfId="0" applyNumberFormat="1" applyFont="1" applyBorder="1" applyAlignment="1">
      <alignment horizontal="center" vertical="center"/>
    </xf>
    <xf numFmtId="0" fontId="8" fillId="0" borderId="5" xfId="0" applyFont="1" applyBorder="1" applyAlignment="1">
      <alignment horizontal="centerContinuous" vertical="center" readingOrder="2"/>
    </xf>
    <xf numFmtId="0" fontId="7" fillId="0" borderId="6" xfId="0" applyFont="1" applyBorder="1" applyAlignment="1">
      <alignment horizontal="center" vertical="center" readingOrder="2"/>
    </xf>
    <xf numFmtId="0" fontId="10" fillId="0" borderId="0" xfId="0" applyFont="1" applyAlignment="1">
      <alignment readingOrder="2"/>
    </xf>
    <xf numFmtId="0" fontId="8" fillId="0" borderId="1" xfId="0" applyFont="1" applyBorder="1" applyAlignment="1">
      <alignment horizontal="center" vertical="center" readingOrder="2"/>
    </xf>
    <xf numFmtId="0" fontId="10" fillId="0" borderId="0" xfId="0" applyFont="1" applyAlignment="1">
      <alignment horizontal="center" readingOrder="2"/>
    </xf>
    <xf numFmtId="0" fontId="10" fillId="0" borderId="0" xfId="0" applyFont="1"/>
    <xf numFmtId="0" fontId="9" fillId="0" borderId="7" xfId="0" applyFont="1" applyBorder="1" applyAlignment="1">
      <alignment horizontal="centerContinuous" vertical="center"/>
    </xf>
    <xf numFmtId="0" fontId="9" fillId="0" borderId="0" xfId="0" applyFont="1" applyAlignment="1">
      <alignment horizontal="centerContinuous" vertical="center"/>
    </xf>
    <xf numFmtId="0" fontId="9" fillId="0" borderId="8" xfId="0" applyFont="1" applyBorder="1" applyAlignment="1">
      <alignment horizontal="centerContinuous" vertical="center"/>
    </xf>
    <xf numFmtId="0" fontId="9" fillId="0" borderId="0" xfId="0" applyFont="1"/>
    <xf numFmtId="0" fontId="9" fillId="0" borderId="9" xfId="0" applyFont="1" applyBorder="1" applyAlignment="1">
      <alignment horizontal="center" vertical="center"/>
    </xf>
    <xf numFmtId="0" fontId="10" fillId="0" borderId="10" xfId="0" applyFont="1" applyBorder="1"/>
    <xf numFmtId="0" fontId="10" fillId="0" borderId="7" xfId="0" applyFont="1" applyBorder="1"/>
    <xf numFmtId="9" fontId="14" fillId="0" borderId="0" xfId="0" applyNumberFormat="1" applyFont="1" applyAlignment="1">
      <alignment horizontal="center"/>
    </xf>
    <xf numFmtId="0" fontId="10" fillId="0" borderId="11" xfId="0" applyFont="1" applyBorder="1"/>
    <xf numFmtId="0" fontId="10" fillId="0" borderId="1" xfId="0" applyFont="1" applyBorder="1"/>
    <xf numFmtId="0" fontId="10" fillId="0" borderId="12" xfId="0" applyFont="1" applyBorder="1"/>
    <xf numFmtId="0" fontId="15" fillId="0" borderId="14" xfId="0" applyFont="1" applyBorder="1" applyAlignment="1">
      <alignment horizontal="center" vertical="center" readingOrder="2"/>
    </xf>
    <xf numFmtId="0" fontId="15" fillId="0" borderId="5" xfId="0" applyFont="1" applyBorder="1" applyAlignment="1">
      <alignment vertical="center"/>
    </xf>
    <xf numFmtId="0" fontId="4" fillId="0" borderId="4" xfId="0" applyFont="1" applyBorder="1" applyAlignment="1">
      <alignment vertical="center"/>
    </xf>
    <xf numFmtId="0" fontId="12" fillId="0" borderId="6" xfId="0" applyFont="1" applyBorder="1" applyAlignment="1">
      <alignment vertical="center"/>
    </xf>
    <xf numFmtId="0" fontId="16" fillId="0" borderId="4" xfId="0" applyFont="1" applyBorder="1" applyAlignment="1">
      <alignment vertical="center"/>
    </xf>
    <xf numFmtId="0" fontId="15" fillId="0" borderId="11" xfId="0" applyFont="1" applyBorder="1" applyAlignment="1">
      <alignment vertical="center"/>
    </xf>
    <xf numFmtId="0" fontId="4" fillId="0" borderId="12" xfId="0" applyFont="1" applyBorder="1" applyAlignment="1">
      <alignment vertical="center"/>
    </xf>
    <xf numFmtId="0" fontId="12" fillId="0" borderId="11" xfId="0" applyFont="1" applyBorder="1" applyAlignment="1">
      <alignment vertical="center"/>
    </xf>
    <xf numFmtId="22" fontId="3" fillId="0" borderId="12" xfId="0" applyNumberFormat="1" applyFont="1" applyBorder="1" applyAlignment="1">
      <alignment horizontal="center" vertical="center"/>
    </xf>
    <xf numFmtId="0" fontId="15" fillId="0" borderId="11" xfId="0" applyFont="1" applyBorder="1" applyAlignment="1">
      <alignment horizontal="center" vertical="center" readingOrder="2"/>
    </xf>
    <xf numFmtId="0" fontId="4" fillId="0" borderId="4" xfId="0" applyFont="1" applyBorder="1" applyAlignment="1">
      <alignment horizontal="center" vertical="center"/>
    </xf>
    <xf numFmtId="0" fontId="4" fillId="0" borderId="12" xfId="0" applyFont="1" applyBorder="1" applyAlignment="1">
      <alignment horizontal="center" vertical="center"/>
    </xf>
    <xf numFmtId="0" fontId="15" fillId="0" borderId="0" xfId="0" applyFont="1" applyAlignment="1">
      <alignment horizontal="center" vertical="center"/>
    </xf>
    <xf numFmtId="9" fontId="15" fillId="0" borderId="0" xfId="0" applyNumberFormat="1" applyFont="1" applyAlignment="1">
      <alignment horizontal="center" vertical="center"/>
    </xf>
    <xf numFmtId="0" fontId="15" fillId="0" borderId="0" xfId="0" applyFont="1" applyAlignment="1">
      <alignment horizontal="right" vertical="center"/>
    </xf>
    <xf numFmtId="0" fontId="15" fillId="0" borderId="0" xfId="0" applyFont="1" applyAlignment="1">
      <alignment horizontal="right" vertical="center" wrapText="1"/>
    </xf>
    <xf numFmtId="0" fontId="9" fillId="0" borderId="4" xfId="0" applyFont="1" applyBorder="1" applyAlignment="1">
      <alignment horizontal="center" vertical="center" wrapText="1" readingOrder="2"/>
    </xf>
    <xf numFmtId="0" fontId="9" fillId="0" borderId="15" xfId="0" applyFont="1" applyBorder="1" applyAlignment="1">
      <alignment horizontal="center" vertical="center" wrapText="1" readingOrder="2"/>
    </xf>
    <xf numFmtId="0" fontId="10" fillId="0" borderId="0" xfId="0" applyFont="1" applyAlignment="1">
      <alignment horizontal="center" vertical="center" wrapText="1" readingOrder="2"/>
    </xf>
    <xf numFmtId="0" fontId="9" fillId="0" borderId="12" xfId="0" applyFont="1" applyBorder="1" applyAlignment="1">
      <alignment horizontal="center" vertical="center" wrapText="1" readingOrder="2"/>
    </xf>
    <xf numFmtId="0" fontId="9" fillId="0" borderId="1" xfId="0" applyFont="1" applyBorder="1" applyAlignment="1">
      <alignment horizontal="center" vertical="center" wrapText="1" readingOrder="2"/>
    </xf>
    <xf numFmtId="0" fontId="9" fillId="0" borderId="16" xfId="0" applyFont="1" applyBorder="1" applyAlignment="1">
      <alignment horizontal="center" vertical="center" wrapText="1" readingOrder="2"/>
    </xf>
    <xf numFmtId="0" fontId="13" fillId="0" borderId="0" xfId="0" applyFont="1" applyAlignment="1">
      <alignment horizontal="center" vertical="center" wrapText="1" readingOrder="2"/>
    </xf>
    <xf numFmtId="0" fontId="11" fillId="0" borderId="17" xfId="0" applyFont="1" applyBorder="1" applyAlignment="1">
      <alignment horizontal="center" vertical="center" wrapText="1" readingOrder="2"/>
    </xf>
    <xf numFmtId="9" fontId="2" fillId="0" borderId="18" xfId="0" applyNumberFormat="1" applyFont="1" applyBorder="1" applyAlignment="1">
      <alignment horizontal="center" vertical="center" wrapText="1" readingOrder="2"/>
    </xf>
    <xf numFmtId="0" fontId="12" fillId="0" borderId="6" xfId="0" applyFont="1" applyBorder="1" applyAlignment="1">
      <alignment horizontal="left" vertical="center"/>
    </xf>
    <xf numFmtId="0" fontId="12" fillId="0" borderId="1" xfId="0" applyFont="1" applyBorder="1" applyAlignment="1">
      <alignment horizontal="left" vertical="center"/>
    </xf>
    <xf numFmtId="4" fontId="17" fillId="0" borderId="15" xfId="0" applyNumberFormat="1" applyFont="1" applyBorder="1" applyAlignment="1">
      <alignment horizontal="center" vertical="center" wrapText="1" readingOrder="2"/>
    </xf>
    <xf numFmtId="4" fontId="17" fillId="0" borderId="19" xfId="0" applyNumberFormat="1" applyFont="1" applyBorder="1" applyAlignment="1">
      <alignment horizontal="center" vertical="center" wrapText="1" readingOrder="2"/>
    </xf>
    <xf numFmtId="4" fontId="17" fillId="0" borderId="20" xfId="0" applyNumberFormat="1" applyFont="1" applyBorder="1" applyAlignment="1">
      <alignment horizontal="center" vertical="center" wrapText="1" readingOrder="2"/>
    </xf>
    <xf numFmtId="4" fontId="21" fillId="0" borderId="15" xfId="0" applyNumberFormat="1" applyFont="1" applyBorder="1" applyAlignment="1">
      <alignment horizontal="center" vertical="center" wrapText="1" readingOrder="2"/>
    </xf>
    <xf numFmtId="0" fontId="0" fillId="0" borderId="0" xfId="0" applyAlignment="1">
      <alignment horizontal="center" vertical="center"/>
    </xf>
    <xf numFmtId="0" fontId="4" fillId="0" borderId="18" xfId="0" applyFont="1" applyBorder="1" applyAlignment="1">
      <alignment horizontal="center" vertical="center" wrapText="1" readingOrder="2"/>
    </xf>
    <xf numFmtId="0" fontId="10" fillId="0" borderId="21" xfId="0" applyFont="1" applyBorder="1" applyAlignment="1">
      <alignment horizontal="center" vertical="center" wrapText="1" readingOrder="2"/>
    </xf>
    <xf numFmtId="9" fontId="2" fillId="0" borderId="10" xfId="0" applyNumberFormat="1" applyFont="1" applyBorder="1" applyAlignment="1">
      <alignment horizontal="center" vertical="center" wrapText="1" readingOrder="2"/>
    </xf>
    <xf numFmtId="4" fontId="17" fillId="0" borderId="22" xfId="0" applyNumberFormat="1" applyFont="1" applyBorder="1" applyAlignment="1">
      <alignment horizontal="center" vertical="center" wrapText="1" readingOrder="2"/>
    </xf>
    <xf numFmtId="0" fontId="12" fillId="0" borderId="23" xfId="0" applyFont="1" applyBorder="1" applyAlignment="1">
      <alignment horizontal="center" vertical="center" wrapText="1" readingOrder="2"/>
    </xf>
    <xf numFmtId="3" fontId="21" fillId="0" borderId="23" xfId="0" applyNumberFormat="1" applyFont="1" applyBorder="1" applyAlignment="1">
      <alignment horizontal="center" vertical="center" wrapText="1" readingOrder="2"/>
    </xf>
    <xf numFmtId="4" fontId="21" fillId="0" borderId="24" xfId="0" applyNumberFormat="1" applyFont="1" applyBorder="1" applyAlignment="1">
      <alignment horizontal="center" vertical="center" wrapText="1" readingOrder="2"/>
    </xf>
    <xf numFmtId="4" fontId="21" fillId="0" borderId="25" xfId="0" applyNumberFormat="1" applyFont="1" applyBorder="1" applyAlignment="1">
      <alignment horizontal="center" vertical="center" wrapText="1" readingOrder="2"/>
    </xf>
    <xf numFmtId="0" fontId="12" fillId="2" borderId="26" xfId="0" applyFont="1" applyFill="1" applyBorder="1" applyAlignment="1">
      <alignment horizontal="center" vertical="center" wrapText="1" readingOrder="2"/>
    </xf>
    <xf numFmtId="4" fontId="21" fillId="2" borderId="28" xfId="0" applyNumberFormat="1" applyFont="1" applyFill="1" applyBorder="1" applyAlignment="1">
      <alignment horizontal="center" vertical="center" wrapText="1" readingOrder="2"/>
    </xf>
    <xf numFmtId="4" fontId="21" fillId="2" borderId="29" xfId="0" applyNumberFormat="1" applyFont="1" applyFill="1" applyBorder="1" applyAlignment="1">
      <alignment horizontal="center" vertical="center" wrapText="1" readingOrder="2"/>
    </xf>
    <xf numFmtId="0" fontId="12" fillId="2" borderId="27" xfId="0" applyFont="1" applyFill="1" applyBorder="1" applyAlignment="1">
      <alignment horizontal="center" vertical="center" wrapText="1" readingOrder="2"/>
    </xf>
    <xf numFmtId="3" fontId="5" fillId="2" borderId="27" xfId="0" applyNumberFormat="1" applyFont="1" applyFill="1" applyBorder="1" applyAlignment="1">
      <alignment horizontal="center" vertical="center" wrapText="1" readingOrder="2"/>
    </xf>
    <xf numFmtId="3" fontId="5" fillId="2" borderId="28" xfId="0" applyNumberFormat="1" applyFont="1" applyFill="1" applyBorder="1" applyAlignment="1">
      <alignment horizontal="center" vertical="center" wrapText="1" readingOrder="2"/>
    </xf>
    <xf numFmtId="4" fontId="21" fillId="2" borderId="30" xfId="0" applyNumberFormat="1" applyFont="1" applyFill="1" applyBorder="1" applyAlignment="1">
      <alignment horizontal="center" vertical="center" wrapText="1" readingOrder="2"/>
    </xf>
    <xf numFmtId="2" fontId="6" fillId="0" borderId="0" xfId="0" applyNumberFormat="1" applyFont="1" applyAlignment="1">
      <alignment horizontal="center" vertical="center" wrapText="1"/>
    </xf>
    <xf numFmtId="2" fontId="6" fillId="0" borderId="32" xfId="0" applyNumberFormat="1" applyFont="1" applyBorder="1" applyAlignment="1">
      <alignment horizontal="center" vertical="center" wrapText="1"/>
    </xf>
    <xf numFmtId="0" fontId="10" fillId="0" borderId="0" xfId="0" applyFont="1" applyAlignment="1">
      <alignment horizontal="center" vertical="center" wrapText="1"/>
    </xf>
    <xf numFmtId="0" fontId="10" fillId="0" borderId="17" xfId="0" applyFont="1" applyBorder="1" applyAlignment="1">
      <alignment horizontal="center" vertical="center" wrapText="1"/>
    </xf>
    <xf numFmtId="2" fontId="6" fillId="0" borderId="15" xfId="0" applyNumberFormat="1" applyFont="1" applyBorder="1" applyAlignment="1">
      <alignment horizontal="center" vertical="center" wrapText="1"/>
    </xf>
    <xf numFmtId="0" fontId="10" fillId="0" borderId="31" xfId="0" applyFont="1" applyBorder="1" applyAlignment="1">
      <alignment horizontal="center" vertical="center" wrapText="1"/>
    </xf>
    <xf numFmtId="0" fontId="9" fillId="0" borderId="0" xfId="0" applyFont="1" applyAlignment="1">
      <alignment horizontal="center" vertical="center"/>
    </xf>
    <xf numFmtId="0" fontId="10" fillId="0" borderId="0" xfId="0" applyFont="1" applyAlignment="1">
      <alignment horizontal="center" vertical="center"/>
    </xf>
    <xf numFmtId="1" fontId="11" fillId="0" borderId="33" xfId="0" applyNumberFormat="1" applyFont="1" applyBorder="1" applyAlignment="1">
      <alignment horizontal="center" vertical="center" wrapText="1" readingOrder="2"/>
    </xf>
    <xf numFmtId="3" fontId="0" fillId="0" borderId="0" xfId="0" applyNumberFormat="1"/>
    <xf numFmtId="0" fontId="12" fillId="0" borderId="6" xfId="0" applyFont="1" applyBorder="1" applyAlignment="1">
      <alignment horizontal="right" vertical="center"/>
    </xf>
    <xf numFmtId="0" fontId="12" fillId="0" borderId="1" xfId="0" applyFont="1" applyBorder="1" applyAlignment="1">
      <alignment horizontal="right" vertical="center"/>
    </xf>
    <xf numFmtId="0" fontId="0" fillId="0" borderId="0" xfId="0" applyAlignment="1">
      <alignment horizontal="center"/>
    </xf>
    <xf numFmtId="0" fontId="25" fillId="0" borderId="34" xfId="0" applyFont="1" applyBorder="1" applyAlignment="1">
      <alignment horizontal="center" vertical="center" wrapText="1"/>
    </xf>
    <xf numFmtId="0" fontId="25" fillId="0" borderId="35" xfId="0" applyFont="1" applyBorder="1" applyAlignment="1">
      <alignment horizontal="center" vertical="center" wrapText="1"/>
    </xf>
    <xf numFmtId="0" fontId="25" fillId="0" borderId="36" xfId="0" applyFont="1" applyBorder="1" applyAlignment="1">
      <alignment horizontal="center" vertical="center" wrapText="1"/>
    </xf>
    <xf numFmtId="0" fontId="25" fillId="0" borderId="37" xfId="0" applyFont="1" applyBorder="1" applyAlignment="1">
      <alignment horizontal="center" vertical="center" wrapText="1"/>
    </xf>
    <xf numFmtId="0" fontId="26" fillId="0" borderId="38" xfId="0" applyFont="1" applyBorder="1" applyAlignment="1">
      <alignment horizontal="center" vertical="center" wrapText="1" readingOrder="2"/>
    </xf>
    <xf numFmtId="0" fontId="26" fillId="0" borderId="39" xfId="0" applyFont="1" applyBorder="1" applyAlignment="1">
      <alignment horizontal="center" vertical="center" wrapText="1"/>
    </xf>
    <xf numFmtId="0" fontId="0" fillId="0" borderId="0" xfId="0" applyAlignment="1">
      <alignment vertical="center"/>
    </xf>
    <xf numFmtId="0" fontId="26" fillId="0" borderId="40" xfId="0" applyFont="1" applyBorder="1" applyAlignment="1">
      <alignment horizontal="center" vertical="center" wrapText="1" readingOrder="2"/>
    </xf>
    <xf numFmtId="0" fontId="26" fillId="0" borderId="41" xfId="0" applyFont="1" applyBorder="1" applyAlignment="1">
      <alignment horizontal="center" vertical="center" wrapText="1"/>
    </xf>
    <xf numFmtId="0" fontId="26" fillId="0" borderId="41" xfId="0" quotePrefix="1" applyFont="1" applyBorder="1" applyAlignment="1">
      <alignment horizontal="center" vertical="center" wrapText="1"/>
    </xf>
    <xf numFmtId="0" fontId="26" fillId="0" borderId="42" xfId="0" applyFont="1" applyBorder="1" applyAlignment="1">
      <alignment horizontal="center" vertical="center" wrapText="1" readingOrder="2"/>
    </xf>
    <xf numFmtId="0" fontId="26" fillId="0" borderId="43" xfId="0" applyFont="1" applyBorder="1" applyAlignment="1">
      <alignment horizontal="center" vertical="center" wrapText="1"/>
    </xf>
    <xf numFmtId="17" fontId="26" fillId="0" borderId="40" xfId="0" applyNumberFormat="1" applyFont="1" applyBorder="1" applyAlignment="1">
      <alignment horizontal="center" vertical="center" wrapText="1" readingOrder="2"/>
    </xf>
    <xf numFmtId="0" fontId="26" fillId="0" borderId="44" xfId="0" applyFont="1" applyBorder="1" applyAlignment="1">
      <alignment horizontal="center" vertical="center" wrapText="1" readingOrder="2"/>
    </xf>
    <xf numFmtId="0" fontId="0" fillId="0" borderId="15" xfId="0" applyBorder="1"/>
    <xf numFmtId="0" fontId="24" fillId="0" borderId="0" xfId="0" applyFont="1"/>
    <xf numFmtId="4" fontId="26" fillId="0" borderId="45" xfId="0" applyNumberFormat="1" applyFont="1" applyBorder="1" applyAlignment="1">
      <alignment horizontal="center" vertical="center" wrapText="1" readingOrder="2"/>
    </xf>
    <xf numFmtId="3" fontId="26" fillId="0" borderId="45" xfId="0" applyNumberFormat="1" applyFont="1" applyBorder="1" applyAlignment="1">
      <alignment horizontal="center" vertical="center" wrapText="1" readingOrder="2"/>
    </xf>
    <xf numFmtId="9" fontId="25" fillId="0" borderId="0" xfId="0" applyNumberFormat="1" applyFont="1"/>
    <xf numFmtId="0" fontId="25" fillId="0" borderId="0" xfId="0" applyFont="1"/>
    <xf numFmtId="0" fontId="26" fillId="0" borderId="0" xfId="0" applyFont="1"/>
    <xf numFmtId="0" fontId="26" fillId="0" borderId="0" xfId="0" applyFont="1" applyAlignment="1">
      <alignment horizontal="center" vertical="center"/>
    </xf>
    <xf numFmtId="3" fontId="24" fillId="0" borderId="0" xfId="0" applyNumberFormat="1" applyFont="1"/>
    <xf numFmtId="3" fontId="25" fillId="0" borderId="37" xfId="0" applyNumberFormat="1" applyFont="1" applyBorder="1" applyAlignment="1">
      <alignment horizontal="center" vertical="center" wrapText="1"/>
    </xf>
    <xf numFmtId="3" fontId="0" fillId="0" borderId="0" xfId="0" applyNumberFormat="1" applyAlignment="1">
      <alignment horizontal="center" vertical="center"/>
    </xf>
    <xf numFmtId="0" fontId="29" fillId="0" borderId="18" xfId="0" applyFont="1" applyBorder="1" applyAlignment="1">
      <alignment horizontal="center" vertical="center" wrapText="1" readingOrder="2"/>
    </xf>
    <xf numFmtId="0" fontId="29" fillId="0" borderId="46" xfId="0" applyFont="1" applyBorder="1" applyAlignment="1">
      <alignment horizontal="center" vertical="center" wrapText="1" readingOrder="2"/>
    </xf>
    <xf numFmtId="0" fontId="29" fillId="0" borderId="10" xfId="0" applyFont="1" applyBorder="1" applyAlignment="1">
      <alignment horizontal="center" vertical="center" wrapText="1" readingOrder="2"/>
    </xf>
    <xf numFmtId="0" fontId="30" fillId="0" borderId="17" xfId="0" applyFont="1" applyBorder="1" applyAlignment="1">
      <alignment horizontal="center" vertical="center" wrapText="1" readingOrder="2"/>
    </xf>
    <xf numFmtId="0" fontId="26" fillId="0" borderId="47" xfId="0" applyFont="1" applyBorder="1" applyAlignment="1">
      <alignment horizontal="center" vertical="center" wrapText="1"/>
    </xf>
    <xf numFmtId="0" fontId="25" fillId="0" borderId="48" xfId="0" applyFont="1" applyBorder="1" applyAlignment="1">
      <alignment horizontal="center" vertical="center" wrapText="1"/>
    </xf>
    <xf numFmtId="0" fontId="25" fillId="0" borderId="49" xfId="0" applyFont="1" applyBorder="1" applyAlignment="1">
      <alignment horizontal="center" vertical="center" wrapText="1"/>
    </xf>
    <xf numFmtId="3" fontId="25" fillId="0" borderId="50" xfId="0" applyNumberFormat="1" applyFont="1" applyBorder="1" applyAlignment="1">
      <alignment horizontal="center" vertical="center" wrapText="1"/>
    </xf>
    <xf numFmtId="0" fontId="25" fillId="0" borderId="50" xfId="0" applyFont="1" applyBorder="1" applyAlignment="1">
      <alignment horizontal="center" vertical="center" wrapText="1"/>
    </xf>
    <xf numFmtId="0" fontId="25" fillId="0" borderId="51" xfId="0" applyFont="1" applyBorder="1" applyAlignment="1">
      <alignment horizontal="center" vertical="center" wrapText="1"/>
    </xf>
    <xf numFmtId="0" fontId="10" fillId="0" borderId="24" xfId="0" applyFont="1" applyBorder="1" applyAlignment="1">
      <alignment horizontal="center" vertical="center" wrapText="1" readingOrder="2"/>
    </xf>
    <xf numFmtId="0" fontId="10" fillId="0" borderId="20" xfId="0" applyFont="1" applyBorder="1" applyAlignment="1">
      <alignment horizontal="center" vertical="center" wrapText="1" readingOrder="2"/>
    </xf>
    <xf numFmtId="0" fontId="15" fillId="2" borderId="29" xfId="0" applyFont="1" applyFill="1" applyBorder="1" applyAlignment="1">
      <alignment horizontal="center" vertical="center" wrapText="1" readingOrder="2"/>
    </xf>
    <xf numFmtId="0" fontId="28" fillId="0" borderId="52" xfId="0" applyFont="1" applyBorder="1" applyAlignment="1">
      <alignment horizontal="center" vertical="center"/>
    </xf>
    <xf numFmtId="0" fontId="0" fillId="0" borderId="52" xfId="0" applyBorder="1" applyAlignment="1">
      <alignment horizontal="center" vertical="center"/>
    </xf>
    <xf numFmtId="3" fontId="26" fillId="0" borderId="52" xfId="0" applyNumberFormat="1" applyFont="1" applyBorder="1" applyAlignment="1">
      <alignment horizontal="center" vertical="center" wrapText="1" readingOrder="2"/>
    </xf>
    <xf numFmtId="4" fontId="26" fillId="0" borderId="52" xfId="0" applyNumberFormat="1" applyFont="1" applyBorder="1" applyAlignment="1">
      <alignment horizontal="center" vertical="center" wrapText="1" readingOrder="2"/>
    </xf>
    <xf numFmtId="0" fontId="28" fillId="0" borderId="53" xfId="0" applyFont="1" applyBorder="1" applyAlignment="1">
      <alignment horizontal="center" vertical="center"/>
    </xf>
    <xf numFmtId="0" fontId="25" fillId="0" borderId="54" xfId="0" applyFont="1" applyBorder="1" applyAlignment="1">
      <alignment horizontal="center" vertical="center" wrapText="1"/>
    </xf>
    <xf numFmtId="9" fontId="26" fillId="0" borderId="38" xfId="2" applyFont="1" applyFill="1" applyBorder="1" applyAlignment="1">
      <alignment horizontal="center" vertical="center" wrapText="1"/>
    </xf>
    <xf numFmtId="0" fontId="8" fillId="0" borderId="1" xfId="0" applyFont="1" applyBorder="1" applyAlignment="1">
      <alignment vertical="center" wrapText="1"/>
    </xf>
    <xf numFmtId="14" fontId="14" fillId="0" borderId="9" xfId="0" applyNumberFormat="1" applyFont="1" applyBorder="1" applyAlignment="1">
      <alignment horizontal="center" vertical="center" readingOrder="2"/>
    </xf>
    <xf numFmtId="0" fontId="8" fillId="0" borderId="6" xfId="0" applyFont="1" applyBorder="1" applyAlignment="1">
      <alignment horizontal="right" vertical="top" wrapText="1" readingOrder="2"/>
    </xf>
    <xf numFmtId="0" fontId="8" fillId="0" borderId="1" xfId="0" applyFont="1" applyBorder="1" applyAlignment="1">
      <alignment horizontal="right" vertical="top" wrapText="1" readingOrder="2"/>
    </xf>
    <xf numFmtId="0" fontId="8" fillId="0" borderId="0" xfId="0" applyFont="1" applyAlignment="1">
      <alignment horizontal="center" vertical="center" wrapText="1"/>
    </xf>
    <xf numFmtId="9" fontId="4" fillId="0" borderId="0" xfId="0" applyNumberFormat="1" applyFont="1" applyAlignment="1">
      <alignment horizontal="centerContinuous" vertical="center"/>
    </xf>
    <xf numFmtId="0" fontId="4" fillId="0" borderId="6" xfId="0" applyFont="1" applyBorder="1" applyAlignment="1">
      <alignment vertical="center"/>
    </xf>
    <xf numFmtId="0" fontId="4" fillId="0" borderId="1" xfId="0" applyFont="1" applyBorder="1" applyAlignment="1">
      <alignment vertical="center"/>
    </xf>
    <xf numFmtId="164" fontId="10" fillId="0" borderId="0" xfId="0" applyNumberFormat="1" applyFont="1"/>
    <xf numFmtId="10" fontId="4" fillId="0" borderId="4" xfId="0" applyNumberFormat="1" applyFont="1" applyBorder="1" applyAlignment="1">
      <alignment horizontal="centerContinuous" vertical="center"/>
    </xf>
    <xf numFmtId="0" fontId="15" fillId="2" borderId="96" xfId="0" applyFont="1" applyFill="1" applyBorder="1" applyAlignment="1">
      <alignment horizontal="center" vertical="center" wrapText="1" readingOrder="2"/>
    </xf>
    <xf numFmtId="0" fontId="12" fillId="2" borderId="97" xfId="0" applyFont="1" applyFill="1" applyBorder="1" applyAlignment="1">
      <alignment horizontal="center" vertical="center" wrapText="1" readingOrder="2"/>
    </xf>
    <xf numFmtId="9" fontId="5" fillId="2" borderId="98" xfId="0" applyNumberFormat="1" applyFont="1" applyFill="1" applyBorder="1" applyAlignment="1">
      <alignment horizontal="center" vertical="center" wrapText="1" readingOrder="2"/>
    </xf>
    <xf numFmtId="4" fontId="21" fillId="2" borderId="92" xfId="0" applyNumberFormat="1" applyFont="1" applyFill="1" applyBorder="1" applyAlignment="1">
      <alignment horizontal="center" vertical="center" wrapText="1" readingOrder="2"/>
    </xf>
    <xf numFmtId="4" fontId="21" fillId="2" borderId="99" xfId="0" applyNumberFormat="1" applyFont="1" applyFill="1" applyBorder="1" applyAlignment="1">
      <alignment horizontal="center" vertical="center" wrapText="1" readingOrder="2"/>
    </xf>
    <xf numFmtId="0" fontId="12" fillId="2" borderId="98" xfId="0" applyFont="1" applyFill="1" applyBorder="1" applyAlignment="1">
      <alignment horizontal="center" vertical="center" wrapText="1" readingOrder="2"/>
    </xf>
    <xf numFmtId="0" fontId="15" fillId="2" borderId="100" xfId="0" applyFont="1" applyFill="1" applyBorder="1" applyAlignment="1">
      <alignment horizontal="center" vertical="center" wrapText="1" readingOrder="2"/>
    </xf>
    <xf numFmtId="9" fontId="5" fillId="2" borderId="12" xfId="0" applyNumberFormat="1" applyFont="1" applyFill="1" applyBorder="1" applyAlignment="1">
      <alignment horizontal="center" vertical="center" wrapText="1" readingOrder="2"/>
    </xf>
    <xf numFmtId="0" fontId="11" fillId="0" borderId="52" xfId="0" applyFont="1" applyBorder="1" applyAlignment="1">
      <alignment horizontal="center" vertical="center" wrapText="1" readingOrder="2"/>
    </xf>
    <xf numFmtId="9" fontId="2" fillId="0" borderId="52" xfId="0" applyNumberFormat="1" applyFont="1" applyBorder="1" applyAlignment="1">
      <alignment horizontal="center" vertical="center" wrapText="1" readingOrder="2"/>
    </xf>
    <xf numFmtId="4" fontId="21" fillId="0" borderId="52" xfId="0" applyNumberFormat="1" applyFont="1" applyBorder="1" applyAlignment="1">
      <alignment horizontal="center" vertical="center" wrapText="1" readingOrder="2"/>
    </xf>
    <xf numFmtId="0" fontId="12" fillId="0" borderId="52" xfId="0" applyFont="1" applyBorder="1" applyAlignment="1">
      <alignment horizontal="center" vertical="center" wrapText="1" readingOrder="2"/>
    </xf>
    <xf numFmtId="0" fontId="33" fillId="0" borderId="0" xfId="0" applyFont="1"/>
    <xf numFmtId="9" fontId="26" fillId="0" borderId="101" xfId="2" applyFont="1" applyFill="1" applyBorder="1" applyAlignment="1">
      <alignment horizontal="center" vertical="center" wrapText="1"/>
    </xf>
    <xf numFmtId="3" fontId="26" fillId="0" borderId="59" xfId="0" applyNumberFormat="1" applyFont="1" applyBorder="1" applyAlignment="1">
      <alignment horizontal="center" vertical="center" wrapText="1" readingOrder="2"/>
    </xf>
    <xf numFmtId="4" fontId="26" fillId="0" borderId="59" xfId="0" applyNumberFormat="1" applyFont="1" applyBorder="1" applyAlignment="1">
      <alignment horizontal="center" vertical="center" wrapText="1" readingOrder="2"/>
    </xf>
    <xf numFmtId="9" fontId="26" fillId="0" borderId="52" xfId="2" applyFont="1" applyBorder="1" applyAlignment="1">
      <alignment horizontal="center" vertical="center" wrapText="1"/>
    </xf>
    <xf numFmtId="4" fontId="19" fillId="0" borderId="52" xfId="0" applyNumberFormat="1" applyFont="1" applyBorder="1" applyAlignment="1">
      <alignment horizontal="center" vertical="center" wrapText="1"/>
    </xf>
    <xf numFmtId="0" fontId="12" fillId="2" borderId="9" xfId="0" applyFont="1" applyFill="1" applyBorder="1" applyAlignment="1">
      <alignment horizontal="center" vertical="center" wrapText="1" readingOrder="2"/>
    </xf>
    <xf numFmtId="4" fontId="21" fillId="2" borderId="1" xfId="0" applyNumberFormat="1" applyFont="1" applyFill="1" applyBorder="1" applyAlignment="1">
      <alignment horizontal="center" vertical="center" wrapText="1" readingOrder="2"/>
    </xf>
    <xf numFmtId="4" fontId="21" fillId="2" borderId="3" xfId="0" applyNumberFormat="1" applyFont="1" applyFill="1" applyBorder="1" applyAlignment="1">
      <alignment horizontal="center" vertical="center" wrapText="1" readingOrder="2"/>
    </xf>
    <xf numFmtId="0" fontId="12" fillId="2" borderId="12" xfId="0" applyFont="1" applyFill="1" applyBorder="1" applyAlignment="1">
      <alignment horizontal="center" vertical="center" wrapText="1" readingOrder="2"/>
    </xf>
    <xf numFmtId="0" fontId="15" fillId="2" borderId="52" xfId="0" applyFont="1" applyFill="1" applyBorder="1" applyAlignment="1">
      <alignment horizontal="center" vertical="center" wrapText="1" readingOrder="2"/>
    </xf>
    <xf numFmtId="0" fontId="12" fillId="2" borderId="52" xfId="0" applyFont="1" applyFill="1" applyBorder="1" applyAlignment="1">
      <alignment horizontal="center" vertical="center" wrapText="1" readingOrder="2"/>
    </xf>
    <xf numFmtId="9" fontId="5" fillId="2" borderId="52" xfId="0" applyNumberFormat="1" applyFont="1" applyFill="1" applyBorder="1" applyAlignment="1">
      <alignment horizontal="center" vertical="center" wrapText="1" readingOrder="2"/>
    </xf>
    <xf numFmtId="4" fontId="21" fillId="2" borderId="52" xfId="0" applyNumberFormat="1" applyFont="1" applyFill="1" applyBorder="1" applyAlignment="1">
      <alignment horizontal="center" vertical="center" wrapText="1" readingOrder="2"/>
    </xf>
    <xf numFmtId="0" fontId="10" fillId="0" borderId="52" xfId="0" applyFont="1" applyBorder="1" applyAlignment="1">
      <alignment horizontal="center" vertical="center" wrapText="1" readingOrder="2"/>
    </xf>
    <xf numFmtId="9" fontId="17" fillId="0" borderId="52" xfId="0" applyNumberFormat="1" applyFont="1" applyBorder="1" applyAlignment="1">
      <alignment horizontal="center" vertical="center" wrapText="1" readingOrder="2"/>
    </xf>
    <xf numFmtId="4" fontId="17" fillId="0" borderId="52" xfId="0" applyNumberFormat="1" applyFont="1" applyBorder="1" applyAlignment="1">
      <alignment horizontal="center" vertical="center" wrapText="1" readingOrder="2"/>
    </xf>
    <xf numFmtId="0" fontId="29" fillId="0" borderId="52" xfId="0" applyFont="1" applyBorder="1" applyAlignment="1">
      <alignment horizontal="center" vertical="center" wrapText="1" readingOrder="2"/>
    </xf>
    <xf numFmtId="4" fontId="19" fillId="0" borderId="52" xfId="0" applyNumberFormat="1" applyFont="1" applyBorder="1" applyAlignment="1">
      <alignment horizontal="center" vertical="center" wrapText="1"/>
    </xf>
    <xf numFmtId="0" fontId="26" fillId="0" borderId="61" xfId="0" applyFont="1" applyBorder="1" applyAlignment="1">
      <alignment horizontal="center" vertical="center" wrapText="1" readingOrder="2"/>
    </xf>
    <xf numFmtId="0" fontId="26" fillId="0" borderId="62" xfId="0" applyFont="1" applyBorder="1" applyAlignment="1">
      <alignment horizontal="center" vertical="center" wrapText="1" readingOrder="2"/>
    </xf>
    <xf numFmtId="0" fontId="26" fillId="0" borderId="63" xfId="0" applyFont="1" applyBorder="1" applyAlignment="1">
      <alignment horizontal="center" vertical="center" wrapText="1" readingOrder="2"/>
    </xf>
    <xf numFmtId="9" fontId="26" fillId="0" borderId="64" xfId="2" applyFont="1" applyBorder="1" applyAlignment="1">
      <alignment horizontal="center" vertical="center" wrapText="1"/>
    </xf>
    <xf numFmtId="9" fontId="26" fillId="0" borderId="65" xfId="2" applyFont="1" applyBorder="1" applyAlignment="1">
      <alignment horizontal="center" vertical="center" wrapText="1"/>
    </xf>
    <xf numFmtId="0" fontId="0" fillId="0" borderId="48" xfId="0" applyBorder="1" applyAlignment="1">
      <alignment horizontal="center" vertical="center"/>
    </xf>
    <xf numFmtId="0" fontId="0" fillId="0" borderId="83" xfId="0" applyBorder="1" applyAlignment="1">
      <alignment horizontal="center" vertical="center"/>
    </xf>
    <xf numFmtId="0" fontId="0" fillId="0" borderId="93" xfId="0" applyBorder="1" applyAlignment="1">
      <alignment horizontal="center" vertical="center"/>
    </xf>
    <xf numFmtId="0" fontId="26" fillId="0" borderId="52" xfId="0" applyFont="1" applyBorder="1" applyAlignment="1">
      <alignment horizontal="center" vertical="center" wrapText="1" readingOrder="2"/>
    </xf>
    <xf numFmtId="0" fontId="26" fillId="0" borderId="61" xfId="0" applyFont="1" applyBorder="1" applyAlignment="1">
      <alignment horizontal="center" vertical="center" wrapText="1"/>
    </xf>
    <xf numFmtId="0" fontId="26" fillId="0" borderId="62" xfId="0" applyFont="1" applyBorder="1" applyAlignment="1">
      <alignment horizontal="center" vertical="center" wrapText="1"/>
    </xf>
    <xf numFmtId="0" fontId="26" fillId="0" borderId="63" xfId="0" applyFont="1" applyBorder="1" applyAlignment="1">
      <alignment horizontal="center" vertical="center" wrapText="1"/>
    </xf>
    <xf numFmtId="0" fontId="0" fillId="0" borderId="76" xfId="0" applyBorder="1" applyAlignment="1">
      <alignment horizontal="center" vertical="center"/>
    </xf>
    <xf numFmtId="0" fontId="0" fillId="0" borderId="58" xfId="0" applyBorder="1" applyAlignment="1">
      <alignment horizontal="center"/>
    </xf>
    <xf numFmtId="0" fontId="0" fillId="0" borderId="15" xfId="0" applyBorder="1" applyAlignment="1">
      <alignment horizontal="center"/>
    </xf>
    <xf numFmtId="0" fontId="26" fillId="0" borderId="68" xfId="0" applyFont="1" applyBorder="1" applyAlignment="1">
      <alignment horizontal="center" vertical="center" wrapText="1" readingOrder="2"/>
    </xf>
    <xf numFmtId="0" fontId="26" fillId="0" borderId="69" xfId="0" applyFont="1" applyBorder="1" applyAlignment="1">
      <alignment horizontal="center" vertical="center" wrapText="1" readingOrder="2"/>
    </xf>
    <xf numFmtId="0" fontId="26" fillId="0" borderId="70" xfId="0" applyFont="1" applyBorder="1" applyAlignment="1">
      <alignment horizontal="center" vertical="center" wrapText="1" readingOrder="2"/>
    </xf>
    <xf numFmtId="0" fontId="26" fillId="0" borderId="71" xfId="0" applyFont="1" applyBorder="1" applyAlignment="1">
      <alignment horizontal="center" vertical="center" wrapText="1" readingOrder="2"/>
    </xf>
    <xf numFmtId="3" fontId="26" fillId="0" borderId="72" xfId="0" applyNumberFormat="1" applyFont="1" applyBorder="1" applyAlignment="1">
      <alignment horizontal="center" vertical="center" wrapText="1" readingOrder="2"/>
    </xf>
    <xf numFmtId="3" fontId="26" fillId="0" borderId="73" xfId="0" applyNumberFormat="1" applyFont="1" applyBorder="1" applyAlignment="1">
      <alignment horizontal="center" vertical="center" wrapText="1" readingOrder="2"/>
    </xf>
    <xf numFmtId="9" fontId="0" fillId="0" borderId="77" xfId="0" applyNumberFormat="1" applyBorder="1" applyAlignment="1">
      <alignment horizontal="center" vertical="center"/>
    </xf>
    <xf numFmtId="0" fontId="0" fillId="0" borderId="60" xfId="0" applyBorder="1" applyAlignment="1">
      <alignment horizontal="center" vertical="center"/>
    </xf>
    <xf numFmtId="0" fontId="0" fillId="0" borderId="57" xfId="0" applyBorder="1" applyAlignment="1">
      <alignment horizontal="center" vertical="center"/>
    </xf>
    <xf numFmtId="0" fontId="25" fillId="0" borderId="35" xfId="0" applyFont="1" applyBorder="1" applyAlignment="1">
      <alignment horizontal="center" vertical="center" wrapText="1"/>
    </xf>
    <xf numFmtId="0" fontId="25" fillId="0" borderId="78" xfId="0" applyFont="1" applyBorder="1" applyAlignment="1">
      <alignment horizontal="center" vertical="center" wrapText="1"/>
    </xf>
    <xf numFmtId="3" fontId="26" fillId="0" borderId="50" xfId="0" applyNumberFormat="1" applyFont="1" applyBorder="1" applyAlignment="1">
      <alignment horizontal="center" vertical="center" wrapText="1" readingOrder="2"/>
    </xf>
    <xf numFmtId="3" fontId="26" fillId="0" borderId="32" xfId="0" applyNumberFormat="1" applyFont="1" applyBorder="1" applyAlignment="1">
      <alignment horizontal="center" vertical="center" wrapText="1" readingOrder="2"/>
    </xf>
    <xf numFmtId="3" fontId="26" fillId="0" borderId="45" xfId="0" applyNumberFormat="1" applyFont="1" applyBorder="1" applyAlignment="1">
      <alignment horizontal="center" vertical="center" wrapText="1" readingOrder="2"/>
    </xf>
    <xf numFmtId="9" fontId="26" fillId="0" borderId="55" xfId="2" applyFont="1" applyBorder="1" applyAlignment="1">
      <alignment horizontal="center" vertical="center" wrapText="1"/>
    </xf>
    <xf numFmtId="0" fontId="26" fillId="0" borderId="94" xfId="0" applyFont="1" applyBorder="1" applyAlignment="1">
      <alignment horizontal="center" vertical="center" wrapText="1" readingOrder="2"/>
    </xf>
    <xf numFmtId="0" fontId="26" fillId="0" borderId="95" xfId="0" applyFont="1" applyBorder="1" applyAlignment="1">
      <alignment horizontal="center" vertical="center" wrapText="1" readingOrder="2"/>
    </xf>
    <xf numFmtId="4" fontId="19" fillId="0" borderId="32" xfId="0" applyNumberFormat="1" applyFont="1" applyBorder="1" applyAlignment="1">
      <alignment horizontal="center" vertical="center" wrapText="1"/>
    </xf>
    <xf numFmtId="4" fontId="19" fillId="0" borderId="45" xfId="0" applyNumberFormat="1" applyFont="1" applyBorder="1" applyAlignment="1">
      <alignment horizontal="center" vertical="center" wrapText="1"/>
    </xf>
    <xf numFmtId="3" fontId="26" fillId="0" borderId="74" xfId="0" applyNumberFormat="1" applyFont="1" applyBorder="1" applyAlignment="1">
      <alignment horizontal="center" vertical="center" wrapText="1" readingOrder="2"/>
    </xf>
    <xf numFmtId="3" fontId="26" fillId="0" borderId="75" xfId="0" applyNumberFormat="1" applyFont="1" applyBorder="1" applyAlignment="1">
      <alignment horizontal="center" vertical="center" wrapText="1" readingOrder="2"/>
    </xf>
    <xf numFmtId="9" fontId="0" fillId="0" borderId="61" xfId="0" applyNumberFormat="1" applyBorder="1" applyAlignment="1">
      <alignment horizontal="center" vertical="center"/>
    </xf>
    <xf numFmtId="9" fontId="0" fillId="0" borderId="62" xfId="0" applyNumberFormat="1" applyBorder="1" applyAlignment="1">
      <alignment horizontal="center" vertical="center"/>
    </xf>
    <xf numFmtId="9" fontId="0" fillId="0" borderId="60" xfId="0" applyNumberFormat="1" applyBorder="1" applyAlignment="1">
      <alignment horizontal="center" vertical="center"/>
    </xf>
    <xf numFmtId="9" fontId="0" fillId="0" borderId="57" xfId="0" applyNumberFormat="1" applyBorder="1" applyAlignment="1">
      <alignment horizontal="center" vertical="center"/>
    </xf>
    <xf numFmtId="4" fontId="26" fillId="0" borderId="50" xfId="0" applyNumberFormat="1" applyFont="1" applyBorder="1" applyAlignment="1">
      <alignment horizontal="center" vertical="center" wrapText="1" readingOrder="2"/>
    </xf>
    <xf numFmtId="4" fontId="26" fillId="0" borderId="32" xfId="0" applyNumberFormat="1" applyFont="1" applyBorder="1" applyAlignment="1">
      <alignment horizontal="center" vertical="center" wrapText="1" readingOrder="2"/>
    </xf>
    <xf numFmtId="0" fontId="24" fillId="0" borderId="0" xfId="0" applyFont="1" applyAlignment="1">
      <alignment horizontal="right"/>
    </xf>
    <xf numFmtId="0" fontId="32" fillId="0" borderId="0" xfId="0" applyFont="1" applyAlignment="1">
      <alignment horizontal="right" vertical="top" wrapText="1" readingOrder="2"/>
    </xf>
    <xf numFmtId="3" fontId="26" fillId="0" borderId="51" xfId="0" applyNumberFormat="1" applyFont="1" applyBorder="1" applyAlignment="1">
      <alignment horizontal="center" vertical="center" wrapText="1" readingOrder="2"/>
    </xf>
    <xf numFmtId="3" fontId="26" fillId="0" borderId="66" xfId="0" applyNumberFormat="1" applyFont="1" applyBorder="1" applyAlignment="1">
      <alignment horizontal="center" vertical="center" wrapText="1" readingOrder="2"/>
    </xf>
    <xf numFmtId="3" fontId="26" fillId="0" borderId="67" xfId="0" applyNumberFormat="1" applyFont="1" applyBorder="1" applyAlignment="1">
      <alignment horizontal="center" vertical="center" wrapText="1" readingOrder="2"/>
    </xf>
    <xf numFmtId="4" fontId="26" fillId="0" borderId="45" xfId="0" applyNumberFormat="1" applyFont="1" applyBorder="1" applyAlignment="1">
      <alignment horizontal="center" vertical="center" wrapText="1" readingOrder="2"/>
    </xf>
    <xf numFmtId="0" fontId="20" fillId="0" borderId="0" xfId="0" applyFont="1" applyAlignment="1">
      <alignment horizontal="center" wrapText="1"/>
    </xf>
    <xf numFmtId="0" fontId="8" fillId="0" borderId="5" xfId="0" applyFont="1" applyBorder="1" applyAlignment="1">
      <alignment horizontal="right" vertical="top" wrapText="1" readingOrder="2"/>
    </xf>
    <xf numFmtId="0" fontId="8" fillId="0" borderId="6" xfId="0" applyFont="1" applyBorder="1" applyAlignment="1">
      <alignment horizontal="right" vertical="top" wrapText="1" readingOrder="2"/>
    </xf>
    <xf numFmtId="0" fontId="8" fillId="0" borderId="4" xfId="0" applyFont="1" applyBorder="1" applyAlignment="1">
      <alignment horizontal="right" vertical="top" wrapText="1" readingOrder="2"/>
    </xf>
    <xf numFmtId="0" fontId="8" fillId="0" borderId="11" xfId="0" applyFont="1" applyBorder="1" applyAlignment="1">
      <alignment horizontal="right" vertical="top" wrapText="1" readingOrder="2"/>
    </xf>
    <xf numFmtId="0" fontId="8" fillId="0" borderId="1" xfId="0" applyFont="1" applyBorder="1" applyAlignment="1">
      <alignment horizontal="right" vertical="top" wrapText="1" readingOrder="2"/>
    </xf>
    <xf numFmtId="0" fontId="8" fillId="0" borderId="12" xfId="0" applyFont="1" applyBorder="1" applyAlignment="1">
      <alignment horizontal="right" vertical="top" wrapText="1" readingOrder="2"/>
    </xf>
    <xf numFmtId="0" fontId="9" fillId="0" borderId="82" xfId="0" applyFont="1" applyBorder="1" applyAlignment="1">
      <alignment horizontal="center" vertical="center" wrapText="1" readingOrder="2"/>
    </xf>
    <xf numFmtId="0" fontId="9" fillId="0" borderId="3" xfId="0" applyFont="1" applyBorder="1" applyAlignment="1">
      <alignment horizontal="center" vertical="center" wrapText="1" readingOrder="2"/>
    </xf>
    <xf numFmtId="0" fontId="9" fillId="0" borderId="14" xfId="0" applyFont="1" applyBorder="1" applyAlignment="1">
      <alignment horizontal="center" vertical="center" wrapText="1" readingOrder="2"/>
    </xf>
    <xf numFmtId="0" fontId="9" fillId="0" borderId="9" xfId="0" applyFont="1" applyBorder="1" applyAlignment="1">
      <alignment horizontal="center" vertical="center" wrapText="1" readingOrder="2"/>
    </xf>
    <xf numFmtId="0" fontId="14" fillId="0" borderId="79" xfId="0" applyFont="1" applyBorder="1" applyAlignment="1">
      <alignment horizontal="center" vertical="center" wrapText="1" readingOrder="2"/>
    </xf>
    <xf numFmtId="0" fontId="14" fillId="0" borderId="81" xfId="0" applyFont="1" applyBorder="1" applyAlignment="1">
      <alignment horizontal="center" vertical="center" wrapText="1" readingOrder="2"/>
    </xf>
    <xf numFmtId="0" fontId="14" fillId="0" borderId="80" xfId="0" applyFont="1" applyBorder="1" applyAlignment="1">
      <alignment horizontal="center" vertical="center" wrapText="1" readingOrder="2"/>
    </xf>
    <xf numFmtId="0" fontId="9" fillId="0" borderId="5" xfId="0" applyFont="1" applyBorder="1" applyAlignment="1">
      <alignment horizontal="center" vertical="center" wrapText="1" readingOrder="2"/>
    </xf>
    <xf numFmtId="0" fontId="9" fillId="0" borderId="4" xfId="0" applyFont="1" applyBorder="1" applyAlignment="1">
      <alignment horizontal="center" vertical="center" wrapText="1" readingOrder="2"/>
    </xf>
    <xf numFmtId="0" fontId="9" fillId="0" borderId="11" xfId="0" applyFont="1" applyBorder="1" applyAlignment="1">
      <alignment horizontal="center" vertical="center" wrapText="1" readingOrder="2"/>
    </xf>
    <xf numFmtId="0" fontId="9" fillId="0" borderId="12" xfId="0" applyFont="1" applyBorder="1" applyAlignment="1">
      <alignment horizontal="center" vertical="center" wrapText="1" readingOrder="2"/>
    </xf>
    <xf numFmtId="0" fontId="9" fillId="0" borderId="14" xfId="0" applyFont="1" applyBorder="1" applyAlignment="1">
      <alignment horizontal="center" vertical="center"/>
    </xf>
    <xf numFmtId="0" fontId="9" fillId="0" borderId="31" xfId="0" applyFont="1" applyBorder="1" applyAlignment="1">
      <alignment horizontal="center" vertical="center"/>
    </xf>
    <xf numFmtId="0" fontId="9" fillId="0" borderId="9" xfId="0" applyFont="1" applyBorder="1" applyAlignment="1">
      <alignment horizontal="center" vertical="center"/>
    </xf>
    <xf numFmtId="0" fontId="15" fillId="0" borderId="82"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3" xfId="0" applyFont="1" applyBorder="1" applyAlignment="1">
      <alignment horizontal="center" vertical="center" wrapText="1"/>
    </xf>
    <xf numFmtId="0" fontId="9" fillId="0" borderId="79" xfId="0" applyFont="1" applyBorder="1" applyAlignment="1">
      <alignment horizontal="center" vertical="center" wrapText="1"/>
    </xf>
    <xf numFmtId="0" fontId="9" fillId="0" borderId="80" xfId="0" applyFont="1" applyBorder="1" applyAlignment="1">
      <alignment horizontal="center" vertical="center" wrapText="1"/>
    </xf>
    <xf numFmtId="0" fontId="9" fillId="0" borderId="81" xfId="0" applyFont="1" applyBorder="1" applyAlignment="1">
      <alignment horizontal="center" vertical="center" wrapText="1"/>
    </xf>
    <xf numFmtId="0" fontId="9" fillId="0" borderId="4" xfId="0" applyFont="1" applyBorder="1" applyAlignment="1">
      <alignment horizontal="center" vertical="center"/>
    </xf>
    <xf numFmtId="0" fontId="9" fillId="0" borderId="10" xfId="0" applyFont="1" applyBorder="1" applyAlignment="1">
      <alignment horizontal="center" vertical="center"/>
    </xf>
    <xf numFmtId="0" fontId="9" fillId="0" borderId="12" xfId="0" applyFont="1" applyBorder="1" applyAlignment="1">
      <alignment horizontal="center" vertical="center"/>
    </xf>
    <xf numFmtId="0" fontId="9" fillId="0" borderId="84"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2" xfId="0" applyFont="1" applyBorder="1" applyAlignment="1">
      <alignment horizontal="center" vertical="center" wrapText="1"/>
    </xf>
    <xf numFmtId="0" fontId="15" fillId="0" borderId="20" xfId="0" applyFont="1" applyBorder="1" applyAlignment="1">
      <alignment horizontal="center" vertical="center" wrapText="1" readingOrder="2"/>
    </xf>
    <xf numFmtId="0" fontId="15" fillId="0" borderId="16" xfId="0" applyFont="1" applyBorder="1" applyAlignment="1">
      <alignment horizontal="center" vertical="center" wrapText="1" readingOrder="2"/>
    </xf>
    <xf numFmtId="0" fontId="8" fillId="0" borderId="0" xfId="0" applyFont="1" applyAlignment="1">
      <alignment horizontal="center" vertical="center" wrapText="1"/>
    </xf>
    <xf numFmtId="0" fontId="15" fillId="0" borderId="82" xfId="0" applyFont="1" applyBorder="1" applyAlignment="1">
      <alignment horizontal="center" vertical="center" wrapText="1" readingOrder="2"/>
    </xf>
    <xf numFmtId="0" fontId="15" fillId="0" borderId="3" xfId="0" applyFont="1" applyBorder="1" applyAlignment="1">
      <alignment horizontal="center" vertical="center" wrapText="1" readingOrder="2"/>
    </xf>
    <xf numFmtId="0" fontId="9" fillId="0" borderId="5" xfId="0" applyFont="1" applyBorder="1" applyAlignment="1">
      <alignment horizontal="center" vertical="center"/>
    </xf>
    <xf numFmtId="0" fontId="9" fillId="0" borderId="7" xfId="0" applyFont="1" applyBorder="1" applyAlignment="1">
      <alignment horizontal="center" vertical="center"/>
    </xf>
    <xf numFmtId="0" fontId="9" fillId="0" borderId="11" xfId="0" applyFont="1" applyBorder="1" applyAlignment="1">
      <alignment horizontal="center" vertical="center"/>
    </xf>
    <xf numFmtId="0" fontId="9" fillId="0" borderId="85" xfId="0" applyFont="1" applyBorder="1" applyAlignment="1">
      <alignment horizontal="left" vertical="center"/>
    </xf>
    <xf numFmtId="0" fontId="9" fillId="0" borderId="13" xfId="0" applyFont="1" applyBorder="1" applyAlignment="1">
      <alignment horizontal="left" vertical="center"/>
    </xf>
    <xf numFmtId="0" fontId="15" fillId="0" borderId="5" xfId="0" applyFont="1" applyBorder="1" applyAlignment="1">
      <alignment horizontal="center" vertical="center" readingOrder="2"/>
    </xf>
    <xf numFmtId="0" fontId="15" fillId="0" borderId="4" xfId="0" applyFont="1" applyBorder="1" applyAlignment="1">
      <alignment horizontal="center" vertical="center" readingOrder="2"/>
    </xf>
    <xf numFmtId="0" fontId="15" fillId="0" borderId="11" xfId="0" applyFont="1" applyBorder="1" applyAlignment="1">
      <alignment horizontal="center" vertical="center" readingOrder="2"/>
    </xf>
    <xf numFmtId="0" fontId="15" fillId="0" borderId="12" xfId="0" applyFont="1" applyBorder="1" applyAlignment="1">
      <alignment horizontal="center" vertical="center" readingOrder="2"/>
    </xf>
    <xf numFmtId="2" fontId="22" fillId="0" borderId="4" xfId="2" applyNumberFormat="1" applyFont="1" applyFill="1" applyBorder="1" applyAlignment="1">
      <alignment horizontal="center" vertical="center" wrapText="1"/>
    </xf>
    <xf numFmtId="2" fontId="22" fillId="0" borderId="12" xfId="2" applyNumberFormat="1" applyFont="1" applyFill="1" applyBorder="1" applyAlignment="1">
      <alignment horizontal="center" vertical="center" wrapText="1"/>
    </xf>
    <xf numFmtId="2" fontId="18" fillId="0" borderId="56" xfId="0" applyNumberFormat="1" applyFont="1" applyBorder="1" applyAlignment="1">
      <alignment horizontal="center" vertical="center" wrapText="1"/>
    </xf>
    <xf numFmtId="2" fontId="18" fillId="0" borderId="19" xfId="0" applyNumberFormat="1" applyFont="1" applyBorder="1" applyAlignment="1">
      <alignment horizontal="center" vertical="center" wrapText="1"/>
    </xf>
    <xf numFmtId="0" fontId="6" fillId="0" borderId="46" xfId="0" applyFont="1" applyBorder="1" applyAlignment="1">
      <alignment horizontal="center" vertical="center" wrapText="1"/>
    </xf>
    <xf numFmtId="2" fontId="18" fillId="0" borderId="86" xfId="0" applyNumberFormat="1" applyFont="1" applyBorder="1" applyAlignment="1">
      <alignment horizontal="center" vertical="center" wrapText="1"/>
    </xf>
    <xf numFmtId="2" fontId="18" fillId="0" borderId="87" xfId="0" applyNumberFormat="1" applyFont="1" applyBorder="1" applyAlignment="1">
      <alignment horizontal="center" vertical="center" wrapText="1"/>
    </xf>
    <xf numFmtId="2" fontId="18" fillId="0" borderId="89" xfId="2" applyNumberFormat="1" applyFont="1" applyFill="1" applyBorder="1" applyAlignment="1">
      <alignment horizontal="center" vertical="center" wrapText="1"/>
    </xf>
    <xf numFmtId="2" fontId="18" fillId="0" borderId="18" xfId="2" applyNumberFormat="1" applyFont="1" applyFill="1" applyBorder="1" applyAlignment="1">
      <alignment horizontal="center" vertical="center" wrapText="1"/>
    </xf>
    <xf numFmtId="2" fontId="18" fillId="0" borderId="90" xfId="2" applyNumberFormat="1" applyFont="1" applyFill="1" applyBorder="1" applyAlignment="1">
      <alignment horizontal="center" vertical="center" wrapText="1"/>
    </xf>
    <xf numFmtId="2" fontId="18" fillId="0" borderId="17" xfId="2" applyNumberFormat="1" applyFont="1" applyFill="1" applyBorder="1" applyAlignment="1">
      <alignment horizontal="center" vertical="center" wrapText="1"/>
    </xf>
    <xf numFmtId="164" fontId="18" fillId="0" borderId="91" xfId="2" applyNumberFormat="1" applyFont="1" applyFill="1" applyBorder="1" applyAlignment="1">
      <alignment horizontal="center" vertical="center" wrapText="1"/>
    </xf>
    <xf numFmtId="164" fontId="18" fillId="0" borderId="88" xfId="2" applyNumberFormat="1" applyFont="1" applyFill="1" applyBorder="1" applyAlignment="1">
      <alignment horizontal="center" vertical="center" wrapText="1"/>
    </xf>
    <xf numFmtId="0" fontId="15"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11"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10" xfId="0" applyFont="1" applyBorder="1" applyAlignment="1">
      <alignment horizontal="center" vertical="center" wrapText="1"/>
    </xf>
    <xf numFmtId="0" fontId="31" fillId="0" borderId="12" xfId="0" applyFont="1" applyBorder="1" applyAlignment="1">
      <alignment horizontal="center" vertical="center" wrapText="1"/>
    </xf>
    <xf numFmtId="0" fontId="34" fillId="0" borderId="52" xfId="0" applyFont="1" applyBorder="1" applyAlignment="1">
      <alignment horizontal="center" vertical="center" wrapText="1" readingOrder="2"/>
    </xf>
  </cellXfs>
  <cellStyles count="3">
    <cellStyle name="Normal" xfId="0" builtinId="0"/>
    <cellStyle name="Normal 2" xfId="1" xr:uid="{180F5030-5F7A-4363-8FF0-CA9B91A5897A}"/>
    <cellStyle name="Percent" xfId="2" builtinId="5"/>
  </cellStyles>
  <dxfs count="5">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5239A-146D-482A-92DC-2DF963214910}">
  <dimension ref="A1:M42"/>
  <sheetViews>
    <sheetView rightToLeft="1" tabSelected="1" zoomScale="70" zoomScaleNormal="70" zoomScaleSheetLayoutView="70" workbookViewId="0">
      <selection activeCell="D1" sqref="D1"/>
    </sheetView>
  </sheetViews>
  <sheetFormatPr defaultRowHeight="14.25" x14ac:dyDescent="0.2"/>
  <cols>
    <col min="1" max="1" width="19.28515625" customWidth="1"/>
    <col min="2" max="2" width="19.85546875" customWidth="1"/>
    <col min="3" max="3" width="18.85546875" customWidth="1"/>
    <col min="4" max="4" width="18.7109375" customWidth="1"/>
    <col min="5" max="5" width="12.140625" customWidth="1"/>
    <col min="6" max="6" width="7.42578125" customWidth="1"/>
    <col min="7" max="7" width="8.42578125" style="77" customWidth="1"/>
    <col min="8" max="8" width="11.7109375" customWidth="1"/>
    <col min="9" max="9" width="9.7109375" customWidth="1"/>
    <col min="10" max="10" width="7.42578125" style="101" bestFit="1" customWidth="1"/>
    <col min="11" max="11" width="8.5703125" style="101" customWidth="1"/>
    <col min="12" max="12" width="9.140625" style="52" customWidth="1"/>
  </cols>
  <sheetData>
    <row r="1" spans="1:13" ht="16.5" x14ac:dyDescent="0.25">
      <c r="A1" s="209" t="s">
        <v>38</v>
      </c>
      <c r="B1" s="209"/>
      <c r="C1" s="209"/>
      <c r="D1" s="96"/>
      <c r="E1" s="96"/>
      <c r="F1" s="96"/>
      <c r="G1" s="103"/>
      <c r="H1" s="96"/>
      <c r="I1" s="96"/>
      <c r="J1" s="99"/>
      <c r="K1" s="100"/>
      <c r="L1" s="119" t="s">
        <v>56</v>
      </c>
      <c r="M1" s="120">
        <v>7</v>
      </c>
    </row>
    <row r="2" spans="1:13" ht="15" thickBot="1" x14ac:dyDescent="0.25">
      <c r="L2" s="119" t="s">
        <v>57</v>
      </c>
      <c r="M2" s="120">
        <v>10</v>
      </c>
    </row>
    <row r="3" spans="1:13" s="80" customFormat="1" ht="31.5" customHeight="1" thickBot="1" x14ac:dyDescent="0.25">
      <c r="A3" s="81" t="s">
        <v>39</v>
      </c>
      <c r="B3" s="81" t="s">
        <v>40</v>
      </c>
      <c r="C3" s="82" t="s">
        <v>47</v>
      </c>
      <c r="D3" s="191" t="s">
        <v>41</v>
      </c>
      <c r="E3" s="192"/>
      <c r="F3" s="83" t="s">
        <v>3</v>
      </c>
      <c r="G3" s="104" t="s">
        <v>42</v>
      </c>
      <c r="H3" s="84" t="s">
        <v>43</v>
      </c>
      <c r="I3" s="84" t="s">
        <v>36</v>
      </c>
      <c r="J3" s="84" t="s">
        <v>44</v>
      </c>
      <c r="K3" s="124" t="s">
        <v>45</v>
      </c>
      <c r="L3" s="123" t="s">
        <v>58</v>
      </c>
      <c r="M3" s="120">
        <f>M2-M1</f>
        <v>3</v>
      </c>
    </row>
    <row r="4" spans="1:13" s="87" customFormat="1" ht="14.25" hidden="1" customHeight="1" thickBot="1" x14ac:dyDescent="0.25">
      <c r="A4" s="167" t="s">
        <v>82</v>
      </c>
      <c r="B4" s="167" t="s">
        <v>100</v>
      </c>
      <c r="C4" s="111"/>
      <c r="D4" s="85"/>
      <c r="E4" s="86"/>
      <c r="F4" s="112"/>
      <c r="G4" s="113"/>
      <c r="H4" s="114"/>
      <c r="I4" s="114"/>
      <c r="J4" s="114"/>
      <c r="K4" s="115"/>
      <c r="L4" s="52"/>
    </row>
    <row r="5" spans="1:13" s="87" customFormat="1" ht="14.25" customHeight="1" x14ac:dyDescent="0.2">
      <c r="A5" s="168"/>
      <c r="B5" s="168"/>
      <c r="C5" s="167" t="s">
        <v>70</v>
      </c>
      <c r="D5" s="85" t="s">
        <v>71</v>
      </c>
      <c r="E5" s="86" t="s">
        <v>50</v>
      </c>
      <c r="F5" s="170">
        <v>0.4</v>
      </c>
      <c r="G5" s="193"/>
      <c r="H5" s="207">
        <f>IF(G5&lt;J5,0,IF(G5=J5,$M$1,IF(G5&gt;K5,$M$2,$M$3/(K5-J5)*(G5-J5)+$M$1)))</f>
        <v>0</v>
      </c>
      <c r="I5" s="166"/>
      <c r="J5" s="193">
        <v>10</v>
      </c>
      <c r="K5" s="211">
        <v>15</v>
      </c>
      <c r="L5" s="203">
        <f>SUM(F5:F14)</f>
        <v>1</v>
      </c>
    </row>
    <row r="6" spans="1:13" s="87" customFormat="1" ht="14.25" customHeight="1" x14ac:dyDescent="0.2">
      <c r="A6" s="168"/>
      <c r="B6" s="168"/>
      <c r="C6" s="168"/>
      <c r="D6" s="88" t="s">
        <v>72</v>
      </c>
      <c r="E6" s="89">
        <f>$M$1</f>
        <v>7</v>
      </c>
      <c r="F6" s="171"/>
      <c r="G6" s="194"/>
      <c r="H6" s="208"/>
      <c r="I6" s="166"/>
      <c r="J6" s="194"/>
      <c r="K6" s="212"/>
      <c r="L6" s="204"/>
    </row>
    <row r="7" spans="1:13" s="87" customFormat="1" ht="28.5" x14ac:dyDescent="0.2">
      <c r="A7" s="168"/>
      <c r="B7" s="168"/>
      <c r="C7" s="168"/>
      <c r="D7" s="88" t="s">
        <v>73</v>
      </c>
      <c r="E7" s="90" t="s">
        <v>75</v>
      </c>
      <c r="F7" s="171"/>
      <c r="G7" s="194"/>
      <c r="H7" s="208"/>
      <c r="I7" s="166"/>
      <c r="J7" s="194"/>
      <c r="K7" s="212"/>
      <c r="L7" s="204"/>
    </row>
    <row r="8" spans="1:13" s="87" customFormat="1" ht="15" customHeight="1" thickBot="1" x14ac:dyDescent="0.25">
      <c r="A8" s="168"/>
      <c r="B8" s="168"/>
      <c r="C8" s="169"/>
      <c r="D8" s="91" t="s">
        <v>74</v>
      </c>
      <c r="E8" s="92">
        <v>10</v>
      </c>
      <c r="F8" s="196"/>
      <c r="G8" s="195"/>
      <c r="H8" s="214"/>
      <c r="I8" s="166"/>
      <c r="J8" s="195"/>
      <c r="K8" s="213"/>
      <c r="L8" s="204"/>
    </row>
    <row r="9" spans="1:13" s="87" customFormat="1" ht="14.25" customHeight="1" x14ac:dyDescent="0.2">
      <c r="A9" s="168"/>
      <c r="B9" s="168"/>
      <c r="C9" s="167" t="s">
        <v>95</v>
      </c>
      <c r="D9" s="85" t="s">
        <v>76</v>
      </c>
      <c r="E9" s="86" t="s">
        <v>50</v>
      </c>
      <c r="F9" s="170">
        <v>0.4</v>
      </c>
      <c r="G9" s="193"/>
      <c r="H9" s="207">
        <f>IF(G9&lt;J9,0,IF(G9=J9,$M$1,IF(G9&gt;K9,$M$2,$M$3/(K9-J9)*(G9-J9)+$M$1)))</f>
        <v>0</v>
      </c>
      <c r="I9" s="166"/>
      <c r="J9" s="193">
        <v>3</v>
      </c>
      <c r="K9" s="211">
        <v>6</v>
      </c>
      <c r="L9" s="204"/>
    </row>
    <row r="10" spans="1:13" s="87" customFormat="1" ht="14.25" customHeight="1" x14ac:dyDescent="0.2">
      <c r="A10" s="168"/>
      <c r="B10" s="168"/>
      <c r="C10" s="168"/>
      <c r="D10" s="88" t="s">
        <v>77</v>
      </c>
      <c r="E10" s="89">
        <f>$M$1</f>
        <v>7</v>
      </c>
      <c r="F10" s="171"/>
      <c r="G10" s="194"/>
      <c r="H10" s="208"/>
      <c r="I10" s="166"/>
      <c r="J10" s="194"/>
      <c r="K10" s="212"/>
      <c r="L10" s="204"/>
    </row>
    <row r="11" spans="1:13" s="87" customFormat="1" ht="28.5" x14ac:dyDescent="0.2">
      <c r="A11" s="168"/>
      <c r="B11" s="168"/>
      <c r="C11" s="168"/>
      <c r="D11" s="93" t="s">
        <v>78</v>
      </c>
      <c r="E11" s="90" t="s">
        <v>69</v>
      </c>
      <c r="F11" s="171"/>
      <c r="G11" s="194"/>
      <c r="H11" s="208"/>
      <c r="I11" s="166"/>
      <c r="J11" s="194"/>
      <c r="K11" s="212"/>
      <c r="L11" s="204"/>
    </row>
    <row r="12" spans="1:13" s="87" customFormat="1" ht="15" customHeight="1" thickBot="1" x14ac:dyDescent="0.25">
      <c r="A12" s="168"/>
      <c r="B12" s="168"/>
      <c r="C12" s="168"/>
      <c r="D12" s="94" t="s">
        <v>79</v>
      </c>
      <c r="E12" s="110">
        <v>10</v>
      </c>
      <c r="F12" s="171"/>
      <c r="G12" s="194"/>
      <c r="H12" s="208"/>
      <c r="I12" s="166"/>
      <c r="J12" s="194"/>
      <c r="K12" s="212"/>
      <c r="L12" s="204"/>
    </row>
    <row r="13" spans="1:13" s="87" customFormat="1" ht="23.25" customHeight="1" x14ac:dyDescent="0.2">
      <c r="A13" s="168"/>
      <c r="B13" s="167" t="s">
        <v>96</v>
      </c>
      <c r="C13" s="167" t="s">
        <v>97</v>
      </c>
      <c r="D13" s="85" t="s">
        <v>98</v>
      </c>
      <c r="E13" s="86">
        <v>7</v>
      </c>
      <c r="F13" s="170">
        <v>0.2</v>
      </c>
      <c r="G13" s="193"/>
      <c r="H13" s="207">
        <f>+G13</f>
        <v>0</v>
      </c>
      <c r="I13" s="199"/>
      <c r="J13" s="193">
        <v>1</v>
      </c>
      <c r="K13" s="193">
        <v>2</v>
      </c>
      <c r="L13" s="204"/>
    </row>
    <row r="14" spans="1:13" s="87" customFormat="1" ht="23.25" customHeight="1" thickBot="1" x14ac:dyDescent="0.25">
      <c r="A14" s="169"/>
      <c r="B14" s="169"/>
      <c r="C14" s="168"/>
      <c r="D14" s="94" t="s">
        <v>99</v>
      </c>
      <c r="E14" s="110">
        <v>10</v>
      </c>
      <c r="F14" s="171"/>
      <c r="G14" s="194"/>
      <c r="H14" s="208"/>
      <c r="I14" s="199"/>
      <c r="J14" s="194"/>
      <c r="K14" s="194"/>
      <c r="L14" s="204"/>
    </row>
    <row r="15" spans="1:13" s="87" customFormat="1" ht="15.75" x14ac:dyDescent="0.2">
      <c r="A15" s="167" t="s">
        <v>93</v>
      </c>
      <c r="B15" s="172" t="s">
        <v>88</v>
      </c>
      <c r="C15" s="175" t="s">
        <v>89</v>
      </c>
      <c r="D15" s="175"/>
      <c r="E15" s="175"/>
      <c r="F15" s="152">
        <v>0.25</v>
      </c>
      <c r="G15" s="121"/>
      <c r="H15" s="122"/>
      <c r="I15" s="153"/>
      <c r="J15" s="121"/>
      <c r="K15" s="121"/>
      <c r="L15" s="205">
        <f>SUM(F15:F18)</f>
        <v>1</v>
      </c>
    </row>
    <row r="16" spans="1:13" s="87" customFormat="1" ht="15.75" x14ac:dyDescent="0.2">
      <c r="A16" s="168"/>
      <c r="B16" s="173"/>
      <c r="C16" s="175" t="s">
        <v>90</v>
      </c>
      <c r="D16" s="175"/>
      <c r="E16" s="175"/>
      <c r="F16" s="152">
        <v>0.25</v>
      </c>
      <c r="G16" s="121"/>
      <c r="H16" s="122"/>
      <c r="I16" s="153"/>
      <c r="J16" s="121"/>
      <c r="K16" s="121"/>
      <c r="L16" s="205"/>
    </row>
    <row r="17" spans="1:12" s="87" customFormat="1" ht="16.5" thickBot="1" x14ac:dyDescent="0.25">
      <c r="A17" s="168"/>
      <c r="B17" s="173"/>
      <c r="C17" s="175" t="s">
        <v>91</v>
      </c>
      <c r="D17" s="175"/>
      <c r="E17" s="175"/>
      <c r="F17" s="152">
        <v>0.25</v>
      </c>
      <c r="G17" s="121"/>
      <c r="H17" s="122"/>
      <c r="I17" s="153"/>
      <c r="J17" s="121"/>
      <c r="K17" s="121"/>
      <c r="L17" s="205"/>
    </row>
    <row r="18" spans="1:12" s="87" customFormat="1" ht="16.5" thickBot="1" x14ac:dyDescent="0.25">
      <c r="A18" s="169"/>
      <c r="B18" s="174"/>
      <c r="C18" s="175" t="s">
        <v>92</v>
      </c>
      <c r="D18" s="175"/>
      <c r="E18" s="175"/>
      <c r="F18" s="152">
        <v>0.25</v>
      </c>
      <c r="G18" s="121"/>
      <c r="H18" s="122"/>
      <c r="I18" s="153"/>
      <c r="J18" s="121"/>
      <c r="K18" s="121"/>
      <c r="L18" s="206"/>
    </row>
    <row r="19" spans="1:12" ht="24.75" customHeight="1" thickBot="1" x14ac:dyDescent="0.25">
      <c r="A19" s="167" t="s">
        <v>83</v>
      </c>
      <c r="B19" s="176" t="s">
        <v>64</v>
      </c>
      <c r="C19" s="177" t="s">
        <v>103</v>
      </c>
      <c r="D19" s="197" t="s">
        <v>59</v>
      </c>
      <c r="E19" s="198"/>
      <c r="F19" s="149">
        <f>1/3</f>
        <v>0.33333333333333331</v>
      </c>
      <c r="G19" s="150"/>
      <c r="H19" s="151">
        <f>G19*F19</f>
        <v>0</v>
      </c>
      <c r="I19" s="199"/>
      <c r="J19" s="201"/>
      <c r="K19" s="186"/>
      <c r="L19" s="188">
        <f>SUM(F19:F21)</f>
        <v>1</v>
      </c>
    </row>
    <row r="20" spans="1:12" ht="24.75" customHeight="1" thickBot="1" x14ac:dyDescent="0.25">
      <c r="A20" s="168"/>
      <c r="B20" s="177"/>
      <c r="C20" s="177"/>
      <c r="D20" s="182" t="s">
        <v>60</v>
      </c>
      <c r="E20" s="183"/>
      <c r="F20" s="125">
        <f t="shared" ref="F20:F21" si="0">1/3</f>
        <v>0.33333333333333331</v>
      </c>
      <c r="G20" s="121"/>
      <c r="H20" s="122">
        <f>G20*F20</f>
        <v>0</v>
      </c>
      <c r="I20" s="199"/>
      <c r="J20" s="201"/>
      <c r="K20" s="186"/>
      <c r="L20" s="189"/>
    </row>
    <row r="21" spans="1:12" ht="24.75" customHeight="1" thickBot="1" x14ac:dyDescent="0.25">
      <c r="A21" s="169"/>
      <c r="B21" s="178"/>
      <c r="C21" s="178"/>
      <c r="D21" s="184" t="s">
        <v>61</v>
      </c>
      <c r="E21" s="185"/>
      <c r="F21" s="125">
        <f t="shared" si="0"/>
        <v>0.33333333333333331</v>
      </c>
      <c r="G21" s="98"/>
      <c r="H21" s="97">
        <f>G21*F21</f>
        <v>0</v>
      </c>
      <c r="I21" s="200"/>
      <c r="J21" s="202"/>
      <c r="K21" s="187"/>
      <c r="L21" s="190"/>
    </row>
    <row r="22" spans="1:12" ht="24" customHeight="1" x14ac:dyDescent="0.2">
      <c r="A22" t="s">
        <v>46</v>
      </c>
      <c r="B22" s="95"/>
      <c r="D22" t="s">
        <v>46</v>
      </c>
      <c r="E22" s="181"/>
      <c r="F22" s="181"/>
      <c r="G22" s="181"/>
      <c r="H22" t="s">
        <v>46</v>
      </c>
      <c r="I22" s="181"/>
      <c r="J22" s="181"/>
      <c r="K22" s="181"/>
    </row>
    <row r="23" spans="1:12" ht="24" customHeight="1" x14ac:dyDescent="0.2">
      <c r="A23" t="s">
        <v>46</v>
      </c>
      <c r="B23" s="95"/>
      <c r="C23" s="52"/>
      <c r="D23" t="s">
        <v>46</v>
      </c>
      <c r="E23" s="180"/>
      <c r="F23" s="180"/>
      <c r="G23" s="180"/>
      <c r="H23" t="s">
        <v>46</v>
      </c>
      <c r="I23" s="180"/>
      <c r="J23" s="180"/>
      <c r="K23" s="180"/>
    </row>
    <row r="24" spans="1:12" ht="12.75" x14ac:dyDescent="0.2">
      <c r="C24" s="52"/>
      <c r="D24" s="52"/>
      <c r="E24" s="179"/>
      <c r="F24" s="179"/>
      <c r="G24" s="179"/>
      <c r="H24" s="52"/>
      <c r="I24" s="179"/>
      <c r="J24" s="179"/>
      <c r="K24" s="179"/>
    </row>
    <row r="25" spans="1:12" ht="15.75" x14ac:dyDescent="0.25">
      <c r="A25" s="215" t="s">
        <v>55</v>
      </c>
      <c r="B25" s="215"/>
      <c r="C25" s="215"/>
      <c r="D25" s="215"/>
      <c r="E25" s="215"/>
      <c r="F25" s="215"/>
      <c r="G25" s="215"/>
      <c r="H25" s="215"/>
      <c r="I25" s="215"/>
      <c r="J25" s="215"/>
      <c r="K25" s="215"/>
    </row>
    <row r="26" spans="1:12" x14ac:dyDescent="0.2">
      <c r="C26" s="52"/>
      <c r="D26" s="52"/>
      <c r="E26" s="52"/>
      <c r="F26" s="52"/>
      <c r="G26" s="105"/>
      <c r="H26" s="52"/>
      <c r="I26" s="52"/>
      <c r="J26" s="102"/>
      <c r="K26" s="102"/>
    </row>
    <row r="27" spans="1:12" ht="23.25" customHeight="1" x14ac:dyDescent="0.2">
      <c r="A27" s="210" t="s">
        <v>63</v>
      </c>
      <c r="B27" s="210"/>
      <c r="C27" s="210"/>
      <c r="D27" s="210"/>
      <c r="E27" s="210"/>
      <c r="F27" s="210"/>
      <c r="G27" s="210"/>
      <c r="H27" s="210"/>
      <c r="I27" s="210"/>
      <c r="J27" s="210"/>
      <c r="K27" s="210"/>
    </row>
    <row r="28" spans="1:12" ht="23.25" customHeight="1" x14ac:dyDescent="0.2">
      <c r="A28" s="210"/>
      <c r="B28" s="210"/>
      <c r="C28" s="210"/>
      <c r="D28" s="210"/>
      <c r="E28" s="210"/>
      <c r="F28" s="210"/>
      <c r="G28" s="210"/>
      <c r="H28" s="210"/>
      <c r="I28" s="210"/>
      <c r="J28" s="210"/>
      <c r="K28" s="210"/>
    </row>
    <row r="29" spans="1:12" x14ac:dyDescent="0.2">
      <c r="C29" s="52"/>
      <c r="D29" s="52"/>
      <c r="E29" s="52"/>
      <c r="F29" s="52"/>
      <c r="G29" s="105"/>
      <c r="H29" s="52"/>
      <c r="I29" s="52"/>
      <c r="J29" s="102"/>
      <c r="K29" s="102"/>
    </row>
    <row r="30" spans="1:12" x14ac:dyDescent="0.2">
      <c r="C30" s="52"/>
      <c r="D30" s="52"/>
      <c r="E30" s="52"/>
      <c r="F30" s="52"/>
      <c r="G30" s="105"/>
      <c r="H30" s="52"/>
      <c r="I30" s="52"/>
      <c r="J30" s="102"/>
      <c r="K30" s="102"/>
    </row>
    <row r="31" spans="1:12" ht="15.75" x14ac:dyDescent="0.25">
      <c r="C31" s="52"/>
      <c r="D31" s="148"/>
      <c r="E31" s="52"/>
      <c r="F31" s="52"/>
      <c r="G31" s="105"/>
      <c r="H31" s="52"/>
      <c r="I31" s="52"/>
      <c r="J31" s="102"/>
      <c r="K31" s="102"/>
    </row>
    <row r="32" spans="1:12" x14ac:dyDescent="0.2">
      <c r="C32" s="52"/>
      <c r="D32" s="52"/>
      <c r="E32" s="52"/>
      <c r="F32" s="52"/>
      <c r="G32" s="105"/>
      <c r="H32" s="52"/>
      <c r="I32" s="52"/>
      <c r="J32" s="102"/>
      <c r="K32" s="102"/>
    </row>
    <row r="33" spans="3:11" x14ac:dyDescent="0.2">
      <c r="C33" s="52"/>
      <c r="D33" s="52"/>
      <c r="E33" s="52"/>
      <c r="F33" s="52"/>
      <c r="G33" s="105"/>
      <c r="H33" s="52"/>
      <c r="I33" s="52"/>
      <c r="J33" s="102"/>
      <c r="K33" s="102"/>
    </row>
    <row r="34" spans="3:11" x14ac:dyDescent="0.2">
      <c r="C34" s="52"/>
      <c r="D34" s="52"/>
      <c r="E34" s="52"/>
      <c r="F34" s="52"/>
      <c r="G34" s="105"/>
      <c r="H34" s="52"/>
      <c r="I34" s="52"/>
      <c r="J34" s="102"/>
      <c r="K34" s="102"/>
    </row>
    <row r="35" spans="3:11" x14ac:dyDescent="0.2">
      <c r="C35" s="52"/>
      <c r="D35" s="52"/>
      <c r="E35" s="52"/>
      <c r="F35" s="52"/>
      <c r="G35" s="105"/>
      <c r="H35" s="52"/>
      <c r="I35" s="52"/>
      <c r="J35" s="102"/>
      <c r="K35" s="102"/>
    </row>
    <row r="36" spans="3:11" x14ac:dyDescent="0.2">
      <c r="C36" s="52"/>
      <c r="D36" s="52"/>
      <c r="E36" s="52"/>
      <c r="F36" s="52"/>
      <c r="G36" s="105"/>
      <c r="H36" s="52"/>
      <c r="I36" s="52"/>
      <c r="J36" s="102"/>
      <c r="K36" s="102"/>
    </row>
    <row r="37" spans="3:11" x14ac:dyDescent="0.2">
      <c r="C37" s="52"/>
      <c r="D37" s="52"/>
      <c r="E37" s="52"/>
      <c r="F37" s="52"/>
      <c r="G37" s="105"/>
      <c r="H37" s="52"/>
      <c r="I37" s="52"/>
      <c r="J37" s="102"/>
      <c r="K37" s="102"/>
    </row>
    <row r="38" spans="3:11" x14ac:dyDescent="0.2">
      <c r="C38" s="52"/>
      <c r="D38" s="52"/>
      <c r="E38" s="52"/>
      <c r="F38" s="52"/>
      <c r="G38" s="105"/>
      <c r="H38" s="52"/>
      <c r="I38" s="52"/>
      <c r="J38" s="102"/>
      <c r="K38" s="102"/>
    </row>
    <row r="39" spans="3:11" x14ac:dyDescent="0.2">
      <c r="C39" s="52"/>
      <c r="D39" s="52"/>
      <c r="E39" s="52"/>
      <c r="F39" s="52"/>
      <c r="G39" s="105"/>
      <c r="H39" s="52"/>
      <c r="I39" s="52"/>
      <c r="J39" s="102"/>
      <c r="K39" s="102"/>
    </row>
    <row r="40" spans="3:11" x14ac:dyDescent="0.2">
      <c r="C40" s="52"/>
      <c r="D40" s="52"/>
      <c r="E40" s="52"/>
      <c r="F40" s="52"/>
      <c r="G40" s="105"/>
      <c r="H40" s="52"/>
      <c r="I40" s="52"/>
      <c r="J40" s="102"/>
      <c r="K40" s="102"/>
    </row>
    <row r="41" spans="3:11" x14ac:dyDescent="0.2">
      <c r="C41" s="52"/>
      <c r="D41" s="52"/>
      <c r="E41" s="52"/>
      <c r="F41" s="52"/>
      <c r="G41" s="105"/>
      <c r="H41" s="52"/>
      <c r="I41" s="52"/>
      <c r="J41" s="102"/>
      <c r="K41" s="102"/>
    </row>
    <row r="42" spans="3:11" x14ac:dyDescent="0.2">
      <c r="C42" s="52"/>
      <c r="D42" s="52"/>
      <c r="E42" s="52"/>
      <c r="F42" s="52"/>
      <c r="G42" s="105"/>
      <c r="H42" s="52"/>
      <c r="I42" s="52"/>
      <c r="J42" s="102"/>
      <c r="K42" s="102"/>
    </row>
  </sheetData>
  <mergeCells count="52">
    <mergeCell ref="A1:C1"/>
    <mergeCell ref="A27:K28"/>
    <mergeCell ref="J9:J12"/>
    <mergeCell ref="K9:K12"/>
    <mergeCell ref="K5:K8"/>
    <mergeCell ref="J5:J8"/>
    <mergeCell ref="H5:H8"/>
    <mergeCell ref="H9:H12"/>
    <mergeCell ref="C9:C12"/>
    <mergeCell ref="F9:F12"/>
    <mergeCell ref="A25:K25"/>
    <mergeCell ref="I24:K24"/>
    <mergeCell ref="A19:A21"/>
    <mergeCell ref="L19:L21"/>
    <mergeCell ref="D3:E3"/>
    <mergeCell ref="G5:G8"/>
    <mergeCell ref="F5:F8"/>
    <mergeCell ref="C19:C21"/>
    <mergeCell ref="D19:E19"/>
    <mergeCell ref="I19:I21"/>
    <mergeCell ref="J19:J21"/>
    <mergeCell ref="J13:J14"/>
    <mergeCell ref="K13:K14"/>
    <mergeCell ref="L5:L14"/>
    <mergeCell ref="L15:L18"/>
    <mergeCell ref="G13:G14"/>
    <mergeCell ref="H13:H14"/>
    <mergeCell ref="I13:I14"/>
    <mergeCell ref="I5:I8"/>
    <mergeCell ref="B19:B21"/>
    <mergeCell ref="E24:G24"/>
    <mergeCell ref="E23:G23"/>
    <mergeCell ref="I23:K23"/>
    <mergeCell ref="E22:G22"/>
    <mergeCell ref="I22:K22"/>
    <mergeCell ref="D20:E20"/>
    <mergeCell ref="D21:E21"/>
    <mergeCell ref="K19:K21"/>
    <mergeCell ref="A15:A18"/>
    <mergeCell ref="B15:B18"/>
    <mergeCell ref="C15:E15"/>
    <mergeCell ref="C16:E16"/>
    <mergeCell ref="C17:E17"/>
    <mergeCell ref="C18:E18"/>
    <mergeCell ref="I9:I12"/>
    <mergeCell ref="B4:B12"/>
    <mergeCell ref="A4:A14"/>
    <mergeCell ref="B13:B14"/>
    <mergeCell ref="C13:C14"/>
    <mergeCell ref="F13:F14"/>
    <mergeCell ref="C5:C8"/>
    <mergeCell ref="G9:G12"/>
  </mergeCells>
  <phoneticPr fontId="23" type="noConversion"/>
  <conditionalFormatting sqref="G4:G5 G9 G19:G21">
    <cfRule type="cellIs" dxfId="4" priority="21" stopIfTrue="1" operator="equal">
      <formula>0</formula>
    </cfRule>
  </conditionalFormatting>
  <conditionalFormatting sqref="G13">
    <cfRule type="cellIs" dxfId="3" priority="1" stopIfTrue="1" operator="equal">
      <formula>0</formula>
    </cfRule>
  </conditionalFormatting>
  <conditionalFormatting sqref="L4:L5 L15 L19:L21">
    <cfRule type="cellIs" dxfId="2" priority="22" stopIfTrue="1" operator="lessThan">
      <formula>1</formula>
    </cfRule>
  </conditionalFormatting>
  <printOptions horizontalCentered="1"/>
  <pageMargins left="0.23622047244094491" right="0.23622047244094491" top="0.78740157480314965" bottom="0.15748031496062992" header="0.27559055118110237" footer="0.15748031496062992"/>
  <pageSetup paperSize="9" scale="75" orientation="portrait" r:id="rId1"/>
  <headerFooter alignWithMargins="0">
    <oddHeader>&amp;Lעמוד &amp;P מתוך &amp;N</oddHeader>
    <oddFooter>&amp;L&amp;A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7803-9BE3-4438-AE26-E0D1F50F50D9}">
  <dimension ref="A1:O21"/>
  <sheetViews>
    <sheetView rightToLeft="1" topLeftCell="A11" zoomScaleNormal="100" zoomScaleSheetLayoutView="100" workbookViewId="0">
      <selection activeCell="B9" sqref="B9:B12"/>
    </sheetView>
  </sheetViews>
  <sheetFormatPr defaultRowHeight="17.25" customHeight="1" x14ac:dyDescent="0.2"/>
  <cols>
    <col min="1" max="1" width="11.7109375" style="6" customWidth="1"/>
    <col min="2" max="2" width="36.85546875" style="6" customWidth="1"/>
    <col min="3" max="3" width="13.42578125" style="8" customWidth="1"/>
    <col min="4" max="4" width="6.85546875" style="6" customWidth="1"/>
    <col min="5" max="5" width="8.42578125" style="6" customWidth="1"/>
    <col min="6" max="6" width="8.5703125" style="6" customWidth="1"/>
    <col min="7" max="7" width="8" style="6" customWidth="1"/>
    <col min="8" max="8" width="8.5703125" style="6" customWidth="1"/>
    <col min="9" max="9" width="7.28515625" style="6" customWidth="1"/>
    <col min="10" max="10" width="8" style="6" customWidth="1"/>
    <col min="11" max="11" width="8.140625" style="8" customWidth="1"/>
    <col min="12" max="12" width="8.42578125" style="6" customWidth="1"/>
    <col min="13" max="13" width="28" style="6" customWidth="1"/>
    <col min="14" max="16384" width="9.140625" style="6"/>
  </cols>
  <sheetData>
    <row r="1" spans="1:15" ht="19.5" thickTop="1" x14ac:dyDescent="0.2">
      <c r="A1" s="4" t="s">
        <v>24</v>
      </c>
      <c r="B1" s="5" t="s">
        <v>27</v>
      </c>
      <c r="C1" s="21" t="s">
        <v>20</v>
      </c>
      <c r="D1" s="216" t="s">
        <v>85</v>
      </c>
      <c r="E1" s="217"/>
      <c r="F1" s="217"/>
      <c r="G1" s="217"/>
      <c r="H1" s="218"/>
      <c r="I1" s="22" t="s">
        <v>0</v>
      </c>
      <c r="J1" s="31">
        <v>1</v>
      </c>
      <c r="K1" s="78" t="s">
        <v>84</v>
      </c>
      <c r="L1" s="46"/>
      <c r="M1" s="25" t="s">
        <v>101</v>
      </c>
    </row>
    <row r="2" spans="1:15" ht="16.5" thickBot="1" x14ac:dyDescent="0.25">
      <c r="A2" s="30" t="s">
        <v>26</v>
      </c>
      <c r="B2" s="7" t="s">
        <v>65</v>
      </c>
      <c r="C2" s="127" t="str">
        <f>'סיכום הצעות'!C2</f>
        <v>33/9.2024</v>
      </c>
      <c r="D2" s="219"/>
      <c r="E2" s="220"/>
      <c r="F2" s="220"/>
      <c r="G2" s="220"/>
      <c r="H2" s="221"/>
      <c r="I2" s="26" t="s">
        <v>1</v>
      </c>
      <c r="J2" s="32">
        <v>2</v>
      </c>
      <c r="K2" s="79" t="s">
        <v>21</v>
      </c>
      <c r="L2" s="47"/>
      <c r="M2" s="29"/>
    </row>
    <row r="3" spans="1:15" s="39" customFormat="1" ht="17.25" customHeight="1" thickTop="1" x14ac:dyDescent="0.2">
      <c r="A3" s="229" t="s">
        <v>2</v>
      </c>
      <c r="B3" s="230"/>
      <c r="C3" s="224" t="s">
        <v>53</v>
      </c>
      <c r="D3" s="37" t="s">
        <v>3</v>
      </c>
      <c r="E3" s="38" t="s">
        <v>5</v>
      </c>
      <c r="F3" s="53">
        <v>1</v>
      </c>
      <c r="G3" s="38" t="s">
        <v>5</v>
      </c>
      <c r="H3" s="53">
        <v>2</v>
      </c>
      <c r="I3" s="38" t="s">
        <v>5</v>
      </c>
      <c r="J3" s="53">
        <v>3</v>
      </c>
      <c r="K3" s="38" t="s">
        <v>5</v>
      </c>
      <c r="L3" s="53">
        <v>4</v>
      </c>
      <c r="M3" s="224" t="s">
        <v>8</v>
      </c>
    </row>
    <row r="4" spans="1:15" s="39" customFormat="1" ht="17.25" customHeight="1" thickBot="1" x14ac:dyDescent="0.25">
      <c r="A4" s="231"/>
      <c r="B4" s="232"/>
      <c r="C4" s="225"/>
      <c r="D4" s="40" t="s">
        <v>4</v>
      </c>
      <c r="E4" s="41" t="s">
        <v>6</v>
      </c>
      <c r="F4" s="42" t="s">
        <v>7</v>
      </c>
      <c r="G4" s="41" t="s">
        <v>6</v>
      </c>
      <c r="H4" s="42" t="s">
        <v>7</v>
      </c>
      <c r="I4" s="41" t="s">
        <v>6</v>
      </c>
      <c r="J4" s="42" t="s">
        <v>7</v>
      </c>
      <c r="K4" s="41" t="s">
        <v>6</v>
      </c>
      <c r="L4" s="42" t="s">
        <v>7</v>
      </c>
      <c r="M4" s="225"/>
      <c r="O4" s="43"/>
    </row>
    <row r="5" spans="1:15" s="39" customFormat="1" ht="26.25" thickTop="1" x14ac:dyDescent="0.2">
      <c r="A5" s="226" t="s">
        <v>81</v>
      </c>
      <c r="B5" s="116" t="str">
        <f>מחוון!C5</f>
        <v xml:space="preserve">שנות ניסיון בביצוע הפעילות
</v>
      </c>
      <c r="C5" s="109" t="s">
        <v>48</v>
      </c>
      <c r="D5" s="45">
        <f>מחוון!F5</f>
        <v>0.4</v>
      </c>
      <c r="E5" s="48"/>
      <c r="F5" s="49"/>
      <c r="G5" s="48"/>
      <c r="H5" s="49"/>
      <c r="I5" s="48"/>
      <c r="J5" s="49"/>
      <c r="K5" s="48"/>
      <c r="L5" s="49"/>
      <c r="M5" s="106" t="s">
        <v>49</v>
      </c>
    </row>
    <row r="6" spans="1:15" s="39" customFormat="1" ht="25.5" x14ac:dyDescent="0.2">
      <c r="A6" s="228"/>
      <c r="B6" s="117" t="str">
        <f>מחוון!C9</f>
        <v>פרוייקטים בתחום אדריכלות הנוף שבוצעו על ידי האדריכל המוצע ב-10 השנים האחרונות</v>
      </c>
      <c r="C6" s="109" t="s">
        <v>48</v>
      </c>
      <c r="D6" s="45">
        <f>מחוון!F9</f>
        <v>0.4</v>
      </c>
      <c r="E6" s="48"/>
      <c r="F6" s="50"/>
      <c r="G6" s="48"/>
      <c r="H6" s="50"/>
      <c r="I6" s="48"/>
      <c r="J6" s="49"/>
      <c r="K6" s="48"/>
      <c r="L6" s="49"/>
      <c r="M6" s="107" t="s">
        <v>49</v>
      </c>
    </row>
    <row r="7" spans="1:15" s="39" customFormat="1" ht="26.25" thickBot="1" x14ac:dyDescent="0.25">
      <c r="A7" s="228"/>
      <c r="B7" s="54" t="str">
        <f>מחוון!B13</f>
        <v xml:space="preserve">ביצוע פרויקטים בתחום פיתוח נוף וחצרות במוסדות חינוך </v>
      </c>
      <c r="C7" s="44" t="s">
        <v>48</v>
      </c>
      <c r="D7" s="55">
        <v>0.2</v>
      </c>
      <c r="E7" s="48"/>
      <c r="F7" s="56"/>
      <c r="G7" s="48"/>
      <c r="H7" s="56"/>
      <c r="I7" s="48"/>
      <c r="J7" s="56"/>
      <c r="K7" s="48"/>
      <c r="L7" s="56"/>
      <c r="M7" s="108" t="s">
        <v>49</v>
      </c>
    </row>
    <row r="8" spans="1:15" s="39" customFormat="1" ht="17.25" customHeight="1" thickBot="1" x14ac:dyDescent="0.25">
      <c r="A8" s="227"/>
      <c r="B8" s="136" t="s">
        <v>9</v>
      </c>
      <c r="C8" s="137"/>
      <c r="D8" s="138">
        <f>SUM(D5:D7)</f>
        <v>1</v>
      </c>
      <c r="E8" s="139"/>
      <c r="F8" s="140"/>
      <c r="G8" s="139"/>
      <c r="H8" s="140"/>
      <c r="I8" s="139"/>
      <c r="J8" s="140"/>
      <c r="K8" s="139"/>
      <c r="L8" s="140"/>
      <c r="M8" s="141"/>
    </row>
    <row r="9" spans="1:15" s="39" customFormat="1" ht="17.25" customHeight="1" thickTop="1" x14ac:dyDescent="0.2">
      <c r="A9" s="226" t="str">
        <f>מחוון!A15</f>
        <v>התרשמות מאיכות פרוייקטים דומים שביצע האדריכל המוצע</v>
      </c>
      <c r="B9" s="281" t="str">
        <f>מחוון!C15</f>
        <v>מקוריות</v>
      </c>
      <c r="C9" s="144" t="s">
        <v>19</v>
      </c>
      <c r="D9" s="145">
        <f>מחוון!F15</f>
        <v>0.25</v>
      </c>
      <c r="E9" s="146"/>
      <c r="F9" s="146"/>
      <c r="G9" s="146"/>
      <c r="H9" s="146"/>
      <c r="I9" s="146"/>
      <c r="J9" s="146"/>
      <c r="K9" s="146"/>
      <c r="L9" s="146"/>
      <c r="M9" s="147"/>
    </row>
    <row r="10" spans="1:15" s="39" customFormat="1" ht="17.25" customHeight="1" x14ac:dyDescent="0.2">
      <c r="A10" s="228"/>
      <c r="B10" s="281" t="str">
        <f>מחוון!C16</f>
        <v>חדשנות</v>
      </c>
      <c r="C10" s="144" t="s">
        <v>19</v>
      </c>
      <c r="D10" s="145">
        <f>מחוון!F16</f>
        <v>0.25</v>
      </c>
      <c r="E10" s="146"/>
      <c r="F10" s="146"/>
      <c r="G10" s="146"/>
      <c r="H10" s="146"/>
      <c r="I10" s="146"/>
      <c r="J10" s="146"/>
      <c r="K10" s="146"/>
      <c r="L10" s="146"/>
      <c r="M10" s="147"/>
    </row>
    <row r="11" spans="1:15" s="39" customFormat="1" ht="17.25" customHeight="1" x14ac:dyDescent="0.2">
      <c r="A11" s="228"/>
      <c r="B11" s="281" t="str">
        <f>מחוון!C17</f>
        <v>פרקטיות</v>
      </c>
      <c r="C11" s="144" t="s">
        <v>19</v>
      </c>
      <c r="D11" s="145">
        <f>מחוון!F17</f>
        <v>0.25</v>
      </c>
      <c r="E11" s="146"/>
      <c r="F11" s="146"/>
      <c r="G11" s="146"/>
      <c r="H11" s="146"/>
      <c r="I11" s="146"/>
      <c r="J11" s="146"/>
      <c r="K11" s="146"/>
      <c r="L11" s="146"/>
      <c r="M11" s="147"/>
    </row>
    <row r="12" spans="1:15" s="39" customFormat="1" ht="17.25" customHeight="1" x14ac:dyDescent="0.2">
      <c r="A12" s="228"/>
      <c r="B12" s="281" t="str">
        <f>מחוון!C18</f>
        <v>התרשמות כללית</v>
      </c>
      <c r="C12" s="144" t="s">
        <v>19</v>
      </c>
      <c r="D12" s="145">
        <f>מחוון!F18</f>
        <v>0.25</v>
      </c>
      <c r="E12" s="146"/>
      <c r="F12" s="146"/>
      <c r="G12" s="146"/>
      <c r="H12" s="146"/>
      <c r="I12" s="146"/>
      <c r="J12" s="146"/>
      <c r="K12" s="146"/>
      <c r="L12" s="146"/>
      <c r="M12" s="147"/>
    </row>
    <row r="13" spans="1:15" s="39" customFormat="1" ht="17.25" customHeight="1" thickBot="1" x14ac:dyDescent="0.25">
      <c r="A13" s="227"/>
      <c r="B13" s="158" t="s">
        <v>9</v>
      </c>
      <c r="C13" s="159"/>
      <c r="D13" s="160">
        <f>SUM(D9:D12)</f>
        <v>1</v>
      </c>
      <c r="E13" s="161"/>
      <c r="F13" s="161"/>
      <c r="G13" s="161"/>
      <c r="H13" s="161"/>
      <c r="I13" s="161"/>
      <c r="J13" s="161"/>
      <c r="K13" s="161"/>
      <c r="L13" s="161"/>
      <c r="M13" s="159"/>
    </row>
    <row r="14" spans="1:15" s="39" customFormat="1" ht="17.25" customHeight="1" thickTop="1" x14ac:dyDescent="0.2">
      <c r="A14" s="226" t="s">
        <v>32</v>
      </c>
      <c r="B14" s="162" t="s">
        <v>32</v>
      </c>
      <c r="C14" s="144" t="s">
        <v>19</v>
      </c>
      <c r="D14" s="163">
        <v>1</v>
      </c>
      <c r="E14" s="164"/>
      <c r="F14" s="164"/>
      <c r="G14" s="164"/>
      <c r="H14" s="164"/>
      <c r="I14" s="164"/>
      <c r="J14" s="164"/>
      <c r="K14" s="164"/>
      <c r="L14" s="164"/>
      <c r="M14" s="165" t="s">
        <v>49</v>
      </c>
    </row>
    <row r="15" spans="1:15" s="39" customFormat="1" ht="17.25" customHeight="1" thickBot="1" x14ac:dyDescent="0.25">
      <c r="A15" s="227"/>
      <c r="B15" s="142" t="s">
        <v>9</v>
      </c>
      <c r="C15" s="154"/>
      <c r="D15" s="143">
        <f>SUM(D14)</f>
        <v>1</v>
      </c>
      <c r="E15" s="155"/>
      <c r="F15" s="156"/>
      <c r="G15" s="155"/>
      <c r="H15" s="156"/>
      <c r="I15" s="155"/>
      <c r="J15" s="156"/>
      <c r="K15" s="155"/>
      <c r="L15" s="156"/>
      <c r="M15" s="157"/>
    </row>
    <row r="16" spans="1:15" s="39" customFormat="1" ht="17.25" customHeight="1" thickTop="1" x14ac:dyDescent="0.2">
      <c r="A16" s="226" t="s">
        <v>54</v>
      </c>
      <c r="B16" s="222" t="s">
        <v>2</v>
      </c>
      <c r="C16" s="224" t="s">
        <v>51</v>
      </c>
      <c r="D16" s="224" t="s">
        <v>52</v>
      </c>
      <c r="E16" s="38" t="s">
        <v>5</v>
      </c>
      <c r="F16" s="53">
        <v>1</v>
      </c>
      <c r="G16" s="38" t="s">
        <v>5</v>
      </c>
      <c r="H16" s="53">
        <v>2</v>
      </c>
      <c r="I16" s="38" t="s">
        <v>5</v>
      </c>
      <c r="J16" s="53">
        <v>3</v>
      </c>
      <c r="K16" s="38" t="s">
        <v>5</v>
      </c>
      <c r="L16" s="53">
        <v>4</v>
      </c>
      <c r="M16" s="224" t="s">
        <v>8</v>
      </c>
    </row>
    <row r="17" spans="1:15" s="39" customFormat="1" ht="17.25" customHeight="1" thickBot="1" x14ac:dyDescent="0.25">
      <c r="A17" s="228"/>
      <c r="B17" s="223"/>
      <c r="C17" s="225"/>
      <c r="D17" s="225"/>
      <c r="E17" s="41" t="s">
        <v>6</v>
      </c>
      <c r="F17" s="42" t="s">
        <v>7</v>
      </c>
      <c r="G17" s="41" t="s">
        <v>6</v>
      </c>
      <c r="H17" s="42" t="s">
        <v>7</v>
      </c>
      <c r="I17" s="41" t="s">
        <v>6</v>
      </c>
      <c r="J17" s="42" t="s">
        <v>7</v>
      </c>
      <c r="K17" s="41" t="s">
        <v>6</v>
      </c>
      <c r="L17" s="42" t="s">
        <v>7</v>
      </c>
      <c r="M17" s="225"/>
      <c r="O17" s="43"/>
    </row>
    <row r="18" spans="1:15" s="39" customFormat="1" ht="17.25" customHeight="1" thickTop="1" thickBot="1" x14ac:dyDescent="0.25">
      <c r="A18" s="228"/>
      <c r="B18" s="116" t="s">
        <v>68</v>
      </c>
      <c r="C18" s="76" t="s">
        <v>67</v>
      </c>
      <c r="D18" s="58">
        <v>500</v>
      </c>
      <c r="E18" s="51"/>
      <c r="F18" s="59"/>
      <c r="G18" s="60"/>
      <c r="H18" s="59"/>
      <c r="I18" s="60"/>
      <c r="J18" s="59"/>
      <c r="K18" s="60"/>
      <c r="L18" s="59"/>
      <c r="M18" s="57" t="s">
        <v>102</v>
      </c>
    </row>
    <row r="19" spans="1:15" s="39" customFormat="1" ht="17.25" customHeight="1" thickBot="1" x14ac:dyDescent="0.25">
      <c r="A19" s="228"/>
      <c r="B19" s="118" t="s">
        <v>22</v>
      </c>
      <c r="C19" s="61"/>
      <c r="D19" s="65"/>
      <c r="E19" s="62"/>
      <c r="F19" s="63"/>
      <c r="G19" s="62"/>
      <c r="H19" s="63"/>
      <c r="I19" s="62"/>
      <c r="J19" s="63"/>
      <c r="K19" s="62"/>
      <c r="L19" s="63"/>
      <c r="M19" s="64"/>
    </row>
    <row r="20" spans="1:15" s="39" customFormat="1" ht="17.25" customHeight="1" thickTop="1" thickBot="1" x14ac:dyDescent="0.25">
      <c r="A20" s="227"/>
      <c r="B20" s="118" t="s">
        <v>23</v>
      </c>
      <c r="C20" s="61"/>
      <c r="D20" s="66"/>
      <c r="E20" s="67"/>
      <c r="F20" s="63"/>
      <c r="G20" s="62"/>
      <c r="H20" s="63"/>
      <c r="I20" s="62"/>
      <c r="J20" s="63"/>
      <c r="K20" s="62"/>
      <c r="L20" s="63"/>
      <c r="M20" s="64"/>
    </row>
    <row r="21" spans="1:15" s="39" customFormat="1" ht="17.25" customHeight="1" thickTop="1" x14ac:dyDescent="0.2"/>
  </sheetData>
  <mergeCells count="12">
    <mergeCell ref="M16:M17"/>
    <mergeCell ref="M3:M4"/>
    <mergeCell ref="C3:C4"/>
    <mergeCell ref="A3:B4"/>
    <mergeCell ref="A5:A8"/>
    <mergeCell ref="A16:A20"/>
    <mergeCell ref="D1:H2"/>
    <mergeCell ref="B16:B17"/>
    <mergeCell ref="C16:C17"/>
    <mergeCell ref="D16:D17"/>
    <mergeCell ref="A14:A15"/>
    <mergeCell ref="A9:A13"/>
  </mergeCells>
  <phoneticPr fontId="0" type="noConversion"/>
  <conditionalFormatting sqref="D8 D13 D15">
    <cfRule type="cellIs" dxfId="1"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E27C8-C9B8-47EC-8126-40E237F11253}">
  <dimension ref="A1:M31"/>
  <sheetViews>
    <sheetView rightToLeft="1" zoomScaleNormal="100" zoomScaleSheetLayoutView="100" workbookViewId="0">
      <selection activeCell="C25" sqref="C25"/>
    </sheetView>
  </sheetViews>
  <sheetFormatPr defaultRowHeight="17.25" customHeight="1" x14ac:dyDescent="0.2"/>
  <cols>
    <col min="1" max="1" width="6.28515625" style="9" customWidth="1"/>
    <col min="2" max="2" width="21.85546875" style="9" customWidth="1"/>
    <col min="3" max="3" width="12.85546875" style="9" customWidth="1"/>
    <col min="4" max="8" width="14.7109375" style="9" customWidth="1"/>
    <col min="9" max="9" width="13.5703125" style="9" bestFit="1" customWidth="1"/>
    <col min="10" max="11" width="8.7109375" style="9" customWidth="1"/>
    <col min="12" max="12" width="9.7109375" style="9" bestFit="1" customWidth="1"/>
    <col min="13" max="13" width="24.140625" style="9" customWidth="1"/>
    <col min="14" max="16384" width="9.140625" style="9"/>
  </cols>
  <sheetData>
    <row r="1" spans="1:13" s="6" customFormat="1" ht="16.5" thickTop="1" x14ac:dyDescent="0.2">
      <c r="A1" s="258" t="s">
        <v>18</v>
      </c>
      <c r="B1" s="259"/>
      <c r="C1" s="21" t="s">
        <v>20</v>
      </c>
      <c r="D1" s="216" t="s">
        <v>85</v>
      </c>
      <c r="E1" s="217"/>
      <c r="F1" s="217"/>
      <c r="G1" s="218"/>
      <c r="H1" s="128"/>
      <c r="I1" s="22" t="s">
        <v>0</v>
      </c>
      <c r="J1" s="23">
        <v>2</v>
      </c>
      <c r="K1" s="132"/>
      <c r="L1" s="24" t="str">
        <f>קריטריונים!K1</f>
        <v>תחום:</v>
      </c>
      <c r="M1" s="25" t="str">
        <f>קריטריונים!M1</f>
        <v>אדירכלות נוף</v>
      </c>
    </row>
    <row r="2" spans="1:13" s="6" customFormat="1" ht="16.5" thickBot="1" x14ac:dyDescent="0.25">
      <c r="A2" s="260" t="s">
        <v>65</v>
      </c>
      <c r="B2" s="261"/>
      <c r="C2" s="127" t="s">
        <v>104</v>
      </c>
      <c r="D2" s="219"/>
      <c r="E2" s="220"/>
      <c r="F2" s="220"/>
      <c r="G2" s="221"/>
      <c r="H2" s="129"/>
      <c r="I2" s="26" t="s">
        <v>1</v>
      </c>
      <c r="J2" s="27">
        <v>2</v>
      </c>
      <c r="K2" s="133"/>
      <c r="L2" s="28" t="s">
        <v>21</v>
      </c>
      <c r="M2" s="29"/>
    </row>
    <row r="3" spans="1:13" s="13" customFormat="1" ht="17.25" customHeight="1" thickTop="1" thickBot="1" x14ac:dyDescent="0.3">
      <c r="A3" s="10"/>
      <c r="B3" s="11"/>
      <c r="C3" s="12"/>
      <c r="D3" s="256" t="s">
        <v>28</v>
      </c>
      <c r="E3" s="257"/>
      <c r="F3" s="257"/>
      <c r="G3" s="135">
        <v>0.6</v>
      </c>
      <c r="H3" s="131"/>
      <c r="I3" s="11" t="s">
        <v>29</v>
      </c>
      <c r="J3" s="135">
        <v>0.4</v>
      </c>
      <c r="K3" s="131"/>
      <c r="L3" s="11" t="s">
        <v>17</v>
      </c>
      <c r="M3" s="12"/>
    </row>
    <row r="4" spans="1:13" s="74" customFormat="1" ht="20.100000000000001" customHeight="1" thickTop="1" x14ac:dyDescent="0.2">
      <c r="A4" s="253" t="s">
        <v>10</v>
      </c>
      <c r="B4" s="242" t="s">
        <v>11</v>
      </c>
      <c r="C4" s="233" t="s">
        <v>12</v>
      </c>
      <c r="D4" s="239" t="s">
        <v>80</v>
      </c>
      <c r="E4" s="245" t="s">
        <v>94</v>
      </c>
      <c r="F4" s="245" t="s">
        <v>32</v>
      </c>
      <c r="G4" s="236" t="s">
        <v>33</v>
      </c>
      <c r="H4" s="275" t="s">
        <v>86</v>
      </c>
      <c r="I4" s="239" t="s">
        <v>34</v>
      </c>
      <c r="J4" s="236" t="s">
        <v>35</v>
      </c>
      <c r="K4" s="275" t="s">
        <v>87</v>
      </c>
      <c r="L4" s="278" t="s">
        <v>62</v>
      </c>
      <c r="M4" s="233" t="s">
        <v>37</v>
      </c>
    </row>
    <row r="5" spans="1:13" s="74" customFormat="1" ht="20.100000000000001" customHeight="1" x14ac:dyDescent="0.2">
      <c r="A5" s="254"/>
      <c r="B5" s="243"/>
      <c r="C5" s="234"/>
      <c r="D5" s="240"/>
      <c r="E5" s="246"/>
      <c r="F5" s="246"/>
      <c r="G5" s="237"/>
      <c r="H5" s="276"/>
      <c r="I5" s="240"/>
      <c r="J5" s="237"/>
      <c r="K5" s="276"/>
      <c r="L5" s="279"/>
      <c r="M5" s="234"/>
    </row>
    <row r="6" spans="1:13" s="74" customFormat="1" ht="20.100000000000001" customHeight="1" thickBot="1" x14ac:dyDescent="0.25">
      <c r="A6" s="254"/>
      <c r="B6" s="243"/>
      <c r="C6" s="235"/>
      <c r="D6" s="241"/>
      <c r="E6" s="247"/>
      <c r="F6" s="247"/>
      <c r="G6" s="238"/>
      <c r="H6" s="276"/>
      <c r="I6" s="241"/>
      <c r="J6" s="238"/>
      <c r="K6" s="276"/>
      <c r="L6" s="279"/>
      <c r="M6" s="234"/>
    </row>
    <row r="7" spans="1:13" s="75" customFormat="1" ht="18" customHeight="1" thickTop="1" thickBot="1" x14ac:dyDescent="0.25">
      <c r="A7" s="255"/>
      <c r="B7" s="244"/>
      <c r="C7" s="14" t="s">
        <v>13</v>
      </c>
      <c r="D7" s="1">
        <v>0.5</v>
      </c>
      <c r="E7" s="1">
        <v>0.35</v>
      </c>
      <c r="F7" s="2">
        <v>0.15</v>
      </c>
      <c r="G7" s="3">
        <f>SUM(D7:F7)</f>
        <v>1</v>
      </c>
      <c r="H7" s="277"/>
      <c r="I7" s="1">
        <v>1</v>
      </c>
      <c r="J7" s="3">
        <v>1</v>
      </c>
      <c r="K7" s="277"/>
      <c r="L7" s="280"/>
      <c r="M7" s="235"/>
    </row>
    <row r="8" spans="1:13" s="70" customFormat="1" ht="17.25" customHeight="1" thickTop="1" x14ac:dyDescent="0.2">
      <c r="A8" s="248">
        <v>1</v>
      </c>
      <c r="B8" s="248"/>
      <c r="C8" s="73" t="s">
        <v>14</v>
      </c>
      <c r="D8" s="68"/>
      <c r="E8" s="68"/>
      <c r="F8" s="69"/>
      <c r="G8" s="264">
        <f>SUM(D8:F8)</f>
        <v>0</v>
      </c>
      <c r="H8" s="271">
        <f>G8*$G$3</f>
        <v>0</v>
      </c>
      <c r="I8" s="273"/>
      <c r="J8" s="269" t="e">
        <f>$I$22/I8*100</f>
        <v>#DIV/0!</v>
      </c>
      <c r="K8" s="271" t="e">
        <f>J8*$J$3</f>
        <v>#DIV/0!</v>
      </c>
      <c r="L8" s="262" t="e">
        <f>K8+H8</f>
        <v>#DIV/0!</v>
      </c>
      <c r="M8" s="266" t="e">
        <f>RANK(L8,$L$8:$L$21,0)</f>
        <v>#DIV/0!</v>
      </c>
    </row>
    <row r="9" spans="1:13" s="70" customFormat="1" ht="17.25" customHeight="1" thickBot="1" x14ac:dyDescent="0.25">
      <c r="A9" s="248"/>
      <c r="B9" s="248"/>
      <c r="C9" s="71" t="s">
        <v>15</v>
      </c>
      <c r="D9" s="72"/>
      <c r="E9" s="72"/>
      <c r="F9" s="72"/>
      <c r="G9" s="265"/>
      <c r="H9" s="272"/>
      <c r="I9" s="274"/>
      <c r="J9" s="270"/>
      <c r="K9" s="272"/>
      <c r="L9" s="263"/>
      <c r="M9" s="266"/>
    </row>
    <row r="10" spans="1:13" s="70" customFormat="1" ht="17.25" customHeight="1" thickTop="1" x14ac:dyDescent="0.2">
      <c r="A10" s="248">
        <v>2</v>
      </c>
      <c r="B10" s="248"/>
      <c r="C10" s="73" t="s">
        <v>14</v>
      </c>
      <c r="D10" s="68"/>
      <c r="E10" s="68"/>
      <c r="F10" s="69"/>
      <c r="G10" s="267">
        <f>SUM(D10:F10)</f>
        <v>0</v>
      </c>
      <c r="H10" s="271">
        <f>G10*$G$3</f>
        <v>0</v>
      </c>
      <c r="I10" s="273"/>
      <c r="J10" s="269" t="e">
        <f>$I$22/I10*100</f>
        <v>#DIV/0!</v>
      </c>
      <c r="K10" s="271" t="e">
        <f>J10*$J$3</f>
        <v>#DIV/0!</v>
      </c>
      <c r="L10" s="262" t="e">
        <f>K10+H10</f>
        <v>#DIV/0!</v>
      </c>
      <c r="M10" s="266" t="e">
        <f>RANK(L10,$L$8:$L$21,0)</f>
        <v>#DIV/0!</v>
      </c>
    </row>
    <row r="11" spans="1:13" s="70" customFormat="1" ht="17.25" customHeight="1" thickBot="1" x14ac:dyDescent="0.25">
      <c r="A11" s="248"/>
      <c r="B11" s="248"/>
      <c r="C11" s="71" t="s">
        <v>15</v>
      </c>
      <c r="D11" s="72"/>
      <c r="E11" s="72"/>
      <c r="F11" s="72"/>
      <c r="G11" s="268"/>
      <c r="H11" s="272"/>
      <c r="I11" s="274"/>
      <c r="J11" s="270"/>
      <c r="K11" s="272"/>
      <c r="L11" s="263"/>
      <c r="M11" s="266"/>
    </row>
    <row r="12" spans="1:13" s="70" customFormat="1" ht="17.25" customHeight="1" thickTop="1" x14ac:dyDescent="0.2">
      <c r="A12" s="248">
        <v>3</v>
      </c>
      <c r="B12" s="248"/>
      <c r="C12" s="73" t="s">
        <v>14</v>
      </c>
      <c r="D12" s="68"/>
      <c r="E12" s="68"/>
      <c r="F12" s="69"/>
      <c r="G12" s="267">
        <f>SUM(D12:F12)</f>
        <v>0</v>
      </c>
      <c r="H12" s="271">
        <f>G12*$G$3</f>
        <v>0</v>
      </c>
      <c r="I12" s="273"/>
      <c r="J12" s="269" t="e">
        <f>$I$22/I12*100</f>
        <v>#DIV/0!</v>
      </c>
      <c r="K12" s="271" t="e">
        <f>J12*$J$3</f>
        <v>#DIV/0!</v>
      </c>
      <c r="L12" s="262" t="e">
        <f>K12+H12</f>
        <v>#DIV/0!</v>
      </c>
      <c r="M12" s="266" t="e">
        <f>RANK(L12,$L$8:$L$21,0)</f>
        <v>#DIV/0!</v>
      </c>
    </row>
    <row r="13" spans="1:13" s="70" customFormat="1" ht="17.25" customHeight="1" thickBot="1" x14ac:dyDescent="0.25">
      <c r="A13" s="248"/>
      <c r="B13" s="248"/>
      <c r="C13" s="71" t="s">
        <v>15</v>
      </c>
      <c r="D13" s="72"/>
      <c r="E13" s="72"/>
      <c r="F13" s="72"/>
      <c r="G13" s="268"/>
      <c r="H13" s="272"/>
      <c r="I13" s="274"/>
      <c r="J13" s="270"/>
      <c r="K13" s="272"/>
      <c r="L13" s="263"/>
      <c r="M13" s="266"/>
    </row>
    <row r="14" spans="1:13" s="70" customFormat="1" ht="17.25" customHeight="1" thickTop="1" x14ac:dyDescent="0.2">
      <c r="A14" s="248">
        <v>4</v>
      </c>
      <c r="B14" s="248"/>
      <c r="C14" s="73" t="s">
        <v>14</v>
      </c>
      <c r="D14" s="68"/>
      <c r="E14" s="68"/>
      <c r="F14" s="69"/>
      <c r="G14" s="267">
        <f>SUM(D14:F14)</f>
        <v>0</v>
      </c>
      <c r="H14" s="271">
        <f>G14*$G$3</f>
        <v>0</v>
      </c>
      <c r="I14" s="273"/>
      <c r="J14" s="269" t="e">
        <f>$I$22/I14*100</f>
        <v>#DIV/0!</v>
      </c>
      <c r="K14" s="271" t="e">
        <f>J14*$J$3</f>
        <v>#DIV/0!</v>
      </c>
      <c r="L14" s="262" t="e">
        <f>K14+H14</f>
        <v>#DIV/0!</v>
      </c>
      <c r="M14" s="266" t="e">
        <f>RANK(L14,$L$8:$L$21,0)</f>
        <v>#DIV/0!</v>
      </c>
    </row>
    <row r="15" spans="1:13" s="70" customFormat="1" ht="17.25" customHeight="1" thickBot="1" x14ac:dyDescent="0.25">
      <c r="A15" s="248"/>
      <c r="B15" s="248"/>
      <c r="C15" s="71" t="s">
        <v>15</v>
      </c>
      <c r="D15" s="72"/>
      <c r="E15" s="72"/>
      <c r="F15" s="72"/>
      <c r="G15" s="268"/>
      <c r="H15" s="272"/>
      <c r="I15" s="274"/>
      <c r="J15" s="270"/>
      <c r="K15" s="272"/>
      <c r="L15" s="263"/>
      <c r="M15" s="266"/>
    </row>
    <row r="16" spans="1:13" s="70" customFormat="1" ht="17.25" customHeight="1" thickTop="1" x14ac:dyDescent="0.2">
      <c r="A16" s="248">
        <v>5</v>
      </c>
      <c r="B16" s="248"/>
      <c r="C16" s="73" t="s">
        <v>14</v>
      </c>
      <c r="D16" s="68"/>
      <c r="E16" s="68"/>
      <c r="F16" s="69"/>
      <c r="G16" s="267">
        <f>SUM(D16:F16)</f>
        <v>0</v>
      </c>
      <c r="H16" s="271">
        <f>G16*$G$3</f>
        <v>0</v>
      </c>
      <c r="I16" s="273"/>
      <c r="J16" s="269" t="e">
        <f>$I$22/I16*100</f>
        <v>#DIV/0!</v>
      </c>
      <c r="K16" s="271" t="e">
        <f>J16*$J$3</f>
        <v>#DIV/0!</v>
      </c>
      <c r="L16" s="262" t="e">
        <f>K16+H16</f>
        <v>#DIV/0!</v>
      </c>
      <c r="M16" s="266" t="e">
        <f>RANK(L16,$L$8:$L$21,0)</f>
        <v>#DIV/0!</v>
      </c>
    </row>
    <row r="17" spans="1:13" s="70" customFormat="1" ht="17.25" customHeight="1" thickBot="1" x14ac:dyDescent="0.25">
      <c r="A17" s="248"/>
      <c r="B17" s="249"/>
      <c r="C17" s="71" t="s">
        <v>15</v>
      </c>
      <c r="D17" s="72"/>
      <c r="E17" s="72"/>
      <c r="F17" s="72"/>
      <c r="G17" s="268"/>
      <c r="H17" s="272"/>
      <c r="I17" s="274"/>
      <c r="J17" s="270"/>
      <c r="K17" s="272"/>
      <c r="L17" s="263"/>
      <c r="M17" s="266"/>
    </row>
    <row r="18" spans="1:13" s="70" customFormat="1" ht="17.25" customHeight="1" thickTop="1" x14ac:dyDescent="0.2">
      <c r="A18" s="248">
        <v>6</v>
      </c>
      <c r="B18" s="251"/>
      <c r="C18" s="73" t="s">
        <v>14</v>
      </c>
      <c r="D18" s="68"/>
      <c r="E18" s="68"/>
      <c r="F18" s="69"/>
      <c r="G18" s="267">
        <f>SUM(D18:F18)</f>
        <v>0</v>
      </c>
      <c r="H18" s="271">
        <f>G18*$G$3</f>
        <v>0</v>
      </c>
      <c r="I18" s="273"/>
      <c r="J18" s="269" t="e">
        <f>$I$22/I18*100</f>
        <v>#DIV/0!</v>
      </c>
      <c r="K18" s="271" t="e">
        <f>J18*$J$3</f>
        <v>#DIV/0!</v>
      </c>
      <c r="L18" s="262" t="e">
        <f>K18+H18</f>
        <v>#DIV/0!</v>
      </c>
      <c r="M18" s="266" t="e">
        <f>RANK(L18,$L$8:$L$21,0)</f>
        <v>#DIV/0!</v>
      </c>
    </row>
    <row r="19" spans="1:13" s="70" customFormat="1" ht="17.25" customHeight="1" thickBot="1" x14ac:dyDescent="0.25">
      <c r="A19" s="248"/>
      <c r="B19" s="252"/>
      <c r="C19" s="71" t="s">
        <v>15</v>
      </c>
      <c r="D19" s="72"/>
      <c r="E19" s="72"/>
      <c r="F19" s="72"/>
      <c r="G19" s="268"/>
      <c r="H19" s="272"/>
      <c r="I19" s="274"/>
      <c r="J19" s="270"/>
      <c r="K19" s="272"/>
      <c r="L19" s="263"/>
      <c r="M19" s="266"/>
    </row>
    <row r="20" spans="1:13" s="70" customFormat="1" ht="17.25" customHeight="1" thickTop="1" x14ac:dyDescent="0.2">
      <c r="A20" s="248">
        <v>7</v>
      </c>
      <c r="B20" s="251"/>
      <c r="C20" s="73" t="s">
        <v>14</v>
      </c>
      <c r="D20" s="68"/>
      <c r="E20" s="68"/>
      <c r="F20" s="69"/>
      <c r="G20" s="267">
        <f>SUM(D20:F20)</f>
        <v>0</v>
      </c>
      <c r="H20" s="271">
        <f>G20*$G$3</f>
        <v>0</v>
      </c>
      <c r="I20" s="273"/>
      <c r="J20" s="269" t="e">
        <f>$I$22/I20*100</f>
        <v>#DIV/0!</v>
      </c>
      <c r="K20" s="271" t="e">
        <f>J20*$J$3</f>
        <v>#DIV/0!</v>
      </c>
      <c r="L20" s="262" t="e">
        <f>K20+H20</f>
        <v>#DIV/0!</v>
      </c>
      <c r="M20" s="266" t="e">
        <f>RANK(L20,$L$8:$L$21,0)</f>
        <v>#DIV/0!</v>
      </c>
    </row>
    <row r="21" spans="1:13" s="70" customFormat="1" ht="17.25" customHeight="1" thickBot="1" x14ac:dyDescent="0.25">
      <c r="A21" s="248"/>
      <c r="B21" s="252"/>
      <c r="C21" s="71" t="s">
        <v>15</v>
      </c>
      <c r="D21" s="72"/>
      <c r="E21" s="72"/>
      <c r="F21" s="72"/>
      <c r="G21" s="268"/>
      <c r="H21" s="272"/>
      <c r="I21" s="274"/>
      <c r="J21" s="270"/>
      <c r="K21" s="272"/>
      <c r="L21" s="263"/>
      <c r="M21" s="266"/>
    </row>
    <row r="22" spans="1:13" ht="17.25" customHeight="1" thickTop="1" x14ac:dyDescent="0.2">
      <c r="A22" s="16"/>
      <c r="I22" s="134">
        <f>MIN(I8:I21)</f>
        <v>0</v>
      </c>
      <c r="M22" s="15"/>
    </row>
    <row r="23" spans="1:13" ht="17.25" customHeight="1" x14ac:dyDescent="0.2">
      <c r="A23" s="16"/>
      <c r="B23" s="35" t="s">
        <v>30</v>
      </c>
      <c r="C23" s="34">
        <v>0.6</v>
      </c>
      <c r="M23" s="15"/>
    </row>
    <row r="24" spans="1:13" ht="17.25" customHeight="1" x14ac:dyDescent="0.2">
      <c r="A24" s="16"/>
      <c r="B24" s="35" t="s">
        <v>31</v>
      </c>
      <c r="C24" s="34">
        <v>0.4</v>
      </c>
      <c r="M24" s="15"/>
    </row>
    <row r="25" spans="1:13" ht="17.25" customHeight="1" x14ac:dyDescent="0.2">
      <c r="A25" s="16"/>
      <c r="B25" s="35" t="s">
        <v>16</v>
      </c>
      <c r="C25" s="34">
        <f>SUM(C23:C24)</f>
        <v>1</v>
      </c>
      <c r="M25" s="15"/>
    </row>
    <row r="26" spans="1:13" ht="17.25" customHeight="1" x14ac:dyDescent="0.2">
      <c r="A26" s="16"/>
      <c r="B26" s="35"/>
      <c r="C26" s="33"/>
      <c r="M26" s="15"/>
    </row>
    <row r="27" spans="1:13" ht="42.75" customHeight="1" x14ac:dyDescent="0.2">
      <c r="A27" s="16"/>
      <c r="B27" s="36" t="s">
        <v>25</v>
      </c>
      <c r="C27" s="34">
        <v>0.8</v>
      </c>
      <c r="M27" s="15"/>
    </row>
    <row r="28" spans="1:13" ht="17.25" customHeight="1" x14ac:dyDescent="0.2">
      <c r="A28" s="16"/>
      <c r="C28" s="17"/>
      <c r="M28" s="15"/>
    </row>
    <row r="29" spans="1:13" ht="17.25" customHeight="1" x14ac:dyDescent="0.2">
      <c r="A29" s="16"/>
      <c r="B29" s="250" t="s">
        <v>66</v>
      </c>
      <c r="C29" s="250"/>
      <c r="D29" s="250"/>
      <c r="E29" s="130"/>
      <c r="F29" s="34">
        <v>0.7</v>
      </c>
      <c r="M29" s="15"/>
    </row>
    <row r="30" spans="1:13" ht="17.25" customHeight="1" thickBot="1" x14ac:dyDescent="0.25">
      <c r="A30" s="18"/>
      <c r="B30" s="126"/>
      <c r="C30" s="126"/>
      <c r="D30" s="126"/>
      <c r="E30" s="126"/>
      <c r="F30" s="19"/>
      <c r="G30" s="19"/>
      <c r="H30" s="19"/>
      <c r="I30" s="19"/>
      <c r="J30" s="19"/>
      <c r="K30" s="19"/>
      <c r="L30" s="19"/>
      <c r="M30" s="20"/>
    </row>
    <row r="31" spans="1:13" ht="17.25" customHeight="1" thickTop="1" x14ac:dyDescent="0.2"/>
  </sheetData>
  <mergeCells count="81">
    <mergeCell ref="L20:L21"/>
    <mergeCell ref="L18:L19"/>
    <mergeCell ref="M18:M19"/>
    <mergeCell ref="M20:M21"/>
    <mergeCell ref="H4:H7"/>
    <mergeCell ref="K4:K7"/>
    <mergeCell ref="L4:L7"/>
    <mergeCell ref="K20:K21"/>
    <mergeCell ref="H8:H9"/>
    <mergeCell ref="H10:H11"/>
    <mergeCell ref="K8:K9"/>
    <mergeCell ref="K10:K11"/>
    <mergeCell ref="K12:K13"/>
    <mergeCell ref="K14:K15"/>
    <mergeCell ref="K16:K17"/>
    <mergeCell ref="I18:I19"/>
    <mergeCell ref="I20:I21"/>
    <mergeCell ref="H12:H13"/>
    <mergeCell ref="H14:H15"/>
    <mergeCell ref="H16:H17"/>
    <mergeCell ref="H18:H19"/>
    <mergeCell ref="H20:H21"/>
    <mergeCell ref="L12:L13"/>
    <mergeCell ref="L8:L9"/>
    <mergeCell ref="G18:G19"/>
    <mergeCell ref="G20:G21"/>
    <mergeCell ref="G16:G17"/>
    <mergeCell ref="G14:G15"/>
    <mergeCell ref="G12:G13"/>
    <mergeCell ref="J18:J19"/>
    <mergeCell ref="K18:K19"/>
    <mergeCell ref="J20:J21"/>
    <mergeCell ref="J8:J9"/>
    <mergeCell ref="I8:I9"/>
    <mergeCell ref="I10:I11"/>
    <mergeCell ref="I12:I13"/>
    <mergeCell ref="I14:I15"/>
    <mergeCell ref="I16:I17"/>
    <mergeCell ref="L10:L11"/>
    <mergeCell ref="G8:G9"/>
    <mergeCell ref="A12:A13"/>
    <mergeCell ref="A14:A15"/>
    <mergeCell ref="M16:M17"/>
    <mergeCell ref="M8:M9"/>
    <mergeCell ref="M10:M11"/>
    <mergeCell ref="M12:M13"/>
    <mergeCell ref="M14:M15"/>
    <mergeCell ref="G10:G11"/>
    <mergeCell ref="J16:J17"/>
    <mergeCell ref="J14:J15"/>
    <mergeCell ref="J12:J13"/>
    <mergeCell ref="J10:J11"/>
    <mergeCell ref="L16:L17"/>
    <mergeCell ref="L14:L15"/>
    <mergeCell ref="A4:A7"/>
    <mergeCell ref="D3:F3"/>
    <mergeCell ref="D1:G2"/>
    <mergeCell ref="A10:A11"/>
    <mergeCell ref="A1:B1"/>
    <mergeCell ref="A2:B2"/>
    <mergeCell ref="B8:B9"/>
    <mergeCell ref="A8:A9"/>
    <mergeCell ref="B29:D29"/>
    <mergeCell ref="B18:B19"/>
    <mergeCell ref="A18:A19"/>
    <mergeCell ref="A20:A21"/>
    <mergeCell ref="B20:B21"/>
    <mergeCell ref="A16:A17"/>
    <mergeCell ref="B10:B11"/>
    <mergeCell ref="B12:B13"/>
    <mergeCell ref="B14:B15"/>
    <mergeCell ref="B16:B17"/>
    <mergeCell ref="M4:M7"/>
    <mergeCell ref="G4:G6"/>
    <mergeCell ref="I4:I6"/>
    <mergeCell ref="J4:J6"/>
    <mergeCell ref="B4:B7"/>
    <mergeCell ref="C4:C6"/>
    <mergeCell ref="D4:D6"/>
    <mergeCell ref="F4:F6"/>
    <mergeCell ref="E4:E6"/>
  </mergeCells>
  <phoneticPr fontId="0" type="noConversion"/>
  <conditionalFormatting sqref="G7 I7:J7 C25">
    <cfRule type="cellIs" dxfId="0"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Footer>&amp;L&amp;A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Miryam</dc:creator>
  <cp:lastModifiedBy>Ido Marinov</cp:lastModifiedBy>
  <cp:lastPrinted>2020-08-04T11:16:57Z</cp:lastPrinted>
  <dcterms:created xsi:type="dcterms:W3CDTF">1998-04-12T06:27:49Z</dcterms:created>
  <dcterms:modified xsi:type="dcterms:W3CDTF">2024-09-25T07:02:40Z</dcterms:modified>
</cp:coreProperties>
</file>